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.sharepoint.com/sites/CharterSchoolsSite/New Application/New Applications/RFP Development/2024 RFP Development/Updated Drafts for Review/"/>
    </mc:Choice>
  </mc:AlternateContent>
  <xr:revisionPtr revIDLastSave="0" documentId="8_{6EA32772-06F0-4982-A72D-ECF8F963707C}" xr6:coauthVersionLast="47" xr6:coauthVersionMax="47" xr10:uidLastSave="{00000000-0000-0000-0000-000000000000}"/>
  <workbookProtection workbookAlgorithmName="SHA-512" workbookHashValue="02Rpx5Bk5ZAD6lrIrRz6gP3jFP96nx0hEJZZzfdtAHDij8IX/Y3zY7n6mPpOkOCeRQC6f/N3NxP0vCt4+BcHkw==" workbookSaltValue="e5TVu0fx7N60Mqo10MGBgA==" workbookSpinCount="100000" lockStructure="1"/>
  <bookViews>
    <workbookView xWindow="-120" yWindow="-120" windowWidth="29040" windowHeight="15840" tabRatio="951" activeTab="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505" i="15"/>
  <c r="B600" i="15"/>
  <c r="B409" i="15"/>
  <c r="B710" i="15"/>
  <c r="B292" i="15"/>
  <c r="B260" i="15"/>
  <c r="B360" i="15"/>
  <c r="B414" i="15"/>
  <c r="B207" i="15"/>
  <c r="B372" i="15"/>
  <c r="B791" i="15"/>
  <c r="B686" i="15"/>
  <c r="B752" i="15"/>
  <c r="B420" i="15"/>
  <c r="B294" i="15"/>
  <c r="B603" i="15"/>
  <c r="B567" i="15"/>
  <c r="B507" i="15"/>
  <c r="B768" i="15"/>
  <c r="B444" i="15"/>
  <c r="B361" i="15"/>
  <c r="B640" i="15"/>
  <c r="B759" i="15"/>
  <c r="B265" i="15"/>
  <c r="B189" i="15"/>
  <c r="B574" i="15"/>
  <c r="B733" i="15"/>
  <c r="B473" i="15"/>
  <c r="B518" i="15"/>
  <c r="B364" i="15"/>
  <c r="B497" i="15"/>
  <c r="B206" i="15"/>
  <c r="B702" i="15"/>
  <c r="B515" i="15"/>
  <c r="B255" i="15"/>
  <c r="B584" i="15"/>
  <c r="B615" i="15"/>
  <c r="B780" i="15"/>
  <c r="B219" i="15"/>
  <c r="B433" i="15"/>
  <c r="B355" i="15"/>
  <c r="B262" i="15"/>
  <c r="B556" i="15"/>
  <c r="B548" i="15"/>
  <c r="B731" i="15"/>
  <c r="B252" i="15"/>
  <c r="B365" i="15"/>
  <c r="B516" i="15"/>
  <c r="B762" i="15"/>
  <c r="B359" i="15"/>
  <c r="B259" i="15"/>
  <c r="B452" i="15"/>
  <c r="B209" i="15"/>
  <c r="B785" i="15"/>
  <c r="B665" i="15"/>
  <c r="B496" i="15"/>
  <c r="B831" i="15"/>
  <c r="B439" i="15"/>
  <c r="B440" i="15"/>
  <c r="B180" i="15"/>
  <c r="B806" i="15"/>
  <c r="B210" i="15"/>
  <c r="B529" i="15"/>
  <c r="B181" i="15"/>
  <c r="B221" i="15"/>
  <c r="B357" i="15"/>
  <c r="B623" i="15"/>
  <c r="B182" i="15"/>
  <c r="B282" i="15"/>
  <c r="B204" i="15"/>
  <c r="B721" i="15"/>
  <c r="B617" i="15"/>
  <c r="B318" i="15"/>
  <c r="B334" i="15"/>
  <c r="B647" i="15"/>
  <c r="B203" i="15"/>
  <c r="B589" i="15"/>
  <c r="B228" i="15"/>
  <c r="B707" i="15"/>
  <c r="B684" i="15"/>
  <c r="B792" i="15"/>
  <c r="B774" i="15"/>
  <c r="B379" i="15"/>
  <c r="B810" i="15"/>
  <c r="B320" i="15"/>
  <c r="B755" i="15"/>
  <c r="B443" i="15"/>
  <c r="B824" i="15"/>
  <c r="B378" i="15"/>
  <c r="B753" i="15"/>
  <c r="B491" i="15"/>
  <c r="B817" i="15"/>
  <c r="B677" i="15"/>
  <c r="B573" i="15"/>
  <c r="B836" i="15"/>
  <c r="B178" i="15"/>
  <c r="B561" i="15"/>
  <c r="B553" i="15"/>
  <c r="B467" i="15"/>
  <c r="B712" i="15"/>
  <c r="B393" i="15"/>
  <c r="B321" i="15"/>
  <c r="B738" i="15"/>
  <c r="B697" i="15"/>
  <c r="B562" i="15"/>
  <c r="B758" i="15"/>
  <c r="B605" i="15"/>
  <c r="B526" i="15"/>
  <c r="B808" i="15"/>
  <c r="B249" i="15"/>
  <c r="B592" i="15"/>
  <c r="B366" i="15"/>
  <c r="B650" i="15"/>
  <c r="B778" i="15"/>
  <c r="B638" i="15"/>
  <c r="B512" i="15"/>
  <c r="B534" i="15"/>
  <c r="B503" i="15"/>
  <c r="B557" i="15"/>
  <c r="B830" i="15"/>
  <c r="B525" i="15"/>
  <c r="B218" i="15"/>
  <c r="B385" i="15"/>
  <c r="B336" i="15"/>
  <c r="B748" i="15"/>
  <c r="B706" i="15"/>
  <c r="B622" i="15"/>
  <c r="B502" i="15"/>
  <c r="B821" i="15"/>
  <c r="B537" i="15"/>
  <c r="B653" i="15"/>
  <c r="B782" i="15"/>
  <c r="B185" i="15"/>
  <c r="B602" i="15"/>
  <c r="B570" i="15"/>
  <c r="B601" i="15"/>
  <c r="B317" i="15"/>
  <c r="B470" i="15"/>
  <c r="B351" i="15"/>
  <c r="B510" i="15"/>
  <c r="B648" i="15"/>
  <c r="B770" i="15"/>
  <c r="B380" i="15"/>
  <c r="B445" i="15"/>
  <c r="B720" i="15"/>
  <c r="B325" i="15"/>
  <c r="B242" i="15"/>
  <c r="B519" i="15"/>
  <c r="B297" i="15"/>
  <c r="B772" i="15"/>
  <c r="B803" i="15"/>
  <c r="B216" i="15"/>
  <c r="B278" i="15"/>
  <c r="B542" i="15"/>
  <c r="B346" i="15"/>
  <c r="B788" i="15"/>
  <c r="B795" i="15"/>
  <c r="B675" i="15"/>
  <c r="B488" i="15"/>
  <c r="B188" i="15"/>
  <c r="B196" i="15"/>
  <c r="B783" i="15"/>
  <c r="B376" i="15"/>
  <c r="B609" i="15"/>
  <c r="B222" i="15"/>
  <c r="B331" i="15"/>
  <c r="B430" i="15"/>
  <c r="B624" i="15"/>
  <c r="B627" i="15"/>
  <c r="B813" i="15"/>
  <c r="B461" i="15"/>
  <c r="B630" i="15"/>
  <c r="B477" i="15"/>
  <c r="B290" i="15"/>
  <c r="B843" i="15"/>
  <c r="B551" i="15"/>
  <c r="B403" i="15"/>
  <c r="B413" i="15"/>
  <c r="B350" i="15"/>
  <c r="B588" i="15"/>
  <c r="B449" i="15"/>
  <c r="B826" i="15"/>
  <c r="B341" i="15"/>
  <c r="B198" i="15"/>
  <c r="B724" i="15"/>
  <c r="B633" i="15"/>
  <c r="B405" i="15"/>
  <c r="B599" i="15"/>
  <c r="B711" i="15"/>
  <c r="B681" i="15"/>
  <c r="B786" i="15"/>
  <c r="B722" i="15"/>
  <c r="B822" i="15"/>
  <c r="B691" i="15"/>
  <c r="B582" i="15"/>
  <c r="B637" i="15"/>
  <c r="B694" i="15"/>
  <c r="B248" i="15"/>
  <c r="B652" i="15"/>
  <c r="B523" i="15"/>
  <c r="B787" i="15"/>
  <c r="B797" i="15"/>
  <c r="B354" i="15"/>
  <c r="B253" i="15"/>
  <c r="B489" i="15"/>
  <c r="B329" i="15"/>
  <c r="B812" i="15"/>
  <c r="B614" i="15"/>
  <c r="B193" i="15"/>
  <c r="B476" i="15"/>
  <c r="B421" i="15"/>
  <c r="B631" i="15"/>
  <c r="B558" i="15"/>
  <c r="B635" i="15"/>
  <c r="B688" i="15"/>
  <c r="B842" i="15"/>
  <c r="B419" i="15"/>
  <c r="B238" i="15"/>
  <c r="B408" i="15"/>
  <c r="B313" i="15"/>
  <c r="B571" i="15"/>
  <c r="B311" i="15"/>
  <c r="B634" i="15"/>
  <c r="B235" i="15"/>
  <c r="B565" i="15"/>
  <c r="B663" i="15"/>
  <c r="B200" i="15"/>
  <c r="B678" i="15"/>
  <c r="B763" i="15"/>
  <c r="B773" i="15"/>
  <c r="B756" i="15"/>
  <c r="B750" i="15"/>
  <c r="B237" i="15"/>
  <c r="B270" i="15"/>
  <c r="B586" i="15"/>
  <c r="B708" i="15"/>
  <c r="B765" i="15"/>
  <c r="B199" i="15"/>
  <c r="B384" i="15"/>
  <c r="B522" i="15"/>
  <c r="B314" i="15"/>
  <c r="B459" i="15"/>
  <c r="B746" i="15"/>
  <c r="B566" i="15"/>
  <c r="B300" i="15"/>
  <c r="B514" i="15"/>
  <c r="B197" i="15"/>
  <c r="B345" i="15"/>
  <c r="B639" i="15"/>
  <c r="B254" i="15"/>
  <c r="B390" i="15"/>
  <c r="B464" i="15"/>
  <c r="B402" i="15"/>
  <c r="B577" i="15"/>
  <c r="B611" i="15"/>
  <c r="B454" i="15"/>
  <c r="B528" i="15"/>
  <c r="B349" i="15"/>
  <c r="B386" i="15"/>
  <c r="B727" i="15"/>
  <c r="B194" i="15"/>
  <c r="B832" i="15"/>
  <c r="B269" i="15"/>
  <c r="B618" i="15"/>
  <c r="B597" i="15"/>
  <c r="B554" i="15"/>
  <c r="B591" i="15"/>
  <c r="B478" i="15"/>
  <c r="B513" i="15"/>
  <c r="B373" i="15"/>
  <c r="B819" i="15"/>
  <c r="B371" i="15"/>
  <c r="B660" i="15"/>
  <c r="B394" i="15"/>
  <c r="B829" i="15"/>
  <c r="B234" i="15"/>
  <c r="B395" i="15"/>
  <c r="B286" i="15"/>
  <c r="B316" i="15"/>
  <c r="B747" i="15"/>
  <c r="B415" i="15"/>
  <c r="B465" i="15"/>
  <c r="B837" i="15"/>
  <c r="B725" i="15"/>
  <c r="B337" i="15"/>
  <c r="B641" i="15"/>
  <c r="B245" i="15"/>
  <c r="B642" i="15"/>
  <c r="B233" i="15"/>
  <c r="B369" i="15"/>
  <c r="B226" i="15"/>
  <c r="B801" i="15"/>
  <c r="B723" i="15"/>
  <c r="B324" i="15"/>
  <c r="B418" i="15"/>
  <c r="B610" i="15"/>
  <c r="B645" i="15"/>
  <c r="B745" i="15"/>
  <c r="B796" i="15"/>
  <c r="B312" i="15"/>
  <c r="B276" i="15"/>
  <c r="B777" i="15"/>
  <c r="B281" i="15"/>
  <c r="B358" i="15"/>
  <c r="B411" i="15"/>
  <c r="B220" i="15"/>
  <c r="B289" i="15"/>
  <c r="B332" i="15"/>
  <c r="B814" i="15"/>
  <c r="B352" i="15"/>
  <c r="B538" i="15"/>
  <c r="B484" i="15"/>
  <c r="B520" i="15"/>
  <c r="B530" i="15"/>
  <c r="B192" i="15"/>
  <c r="B811" i="15"/>
  <c r="B656" i="15"/>
  <c r="B699" i="15"/>
  <c r="B453" i="15"/>
  <c r="B170" i="15"/>
  <c r="B227" i="15"/>
  <c r="B171" i="15"/>
  <c r="B737" i="15"/>
  <c r="B754" i="15"/>
  <c r="B367" i="15"/>
  <c r="B524" i="15"/>
  <c r="B246" i="15"/>
  <c r="B305" i="15"/>
  <c r="B214" i="15"/>
  <c r="B495" i="15"/>
  <c r="B575" i="15"/>
  <c r="B718" i="15"/>
  <c r="B636" i="15"/>
  <c r="B670" i="15"/>
  <c r="B632" i="15"/>
  <c r="B845" i="15"/>
  <c r="B667" i="15"/>
  <c r="B258" i="15"/>
  <c r="B232" i="15"/>
  <c r="B493" i="15"/>
  <c r="B838" i="15"/>
  <c r="B729" i="15"/>
  <c r="B272" i="15"/>
  <c r="B231" i="15"/>
  <c r="B273" i="15"/>
  <c r="B543" i="15"/>
  <c r="B646" i="15"/>
  <c r="B580" i="15"/>
  <c r="B700" i="15"/>
  <c r="B340" i="15"/>
  <c r="B690" i="15"/>
  <c r="B401" i="15"/>
  <c r="B798" i="15"/>
  <c r="B742" i="15"/>
  <c r="B423" i="15"/>
  <c r="B587" i="15"/>
  <c r="B274" i="15"/>
  <c r="B628" i="15"/>
  <c r="B659" i="15"/>
  <c r="B383" i="15"/>
  <c r="B616" i="15"/>
  <c r="B764" i="15"/>
  <c r="B368" i="15"/>
  <c r="B809" i="15"/>
  <c r="B625" i="15"/>
  <c r="B735" i="15"/>
  <c r="B511" i="15"/>
  <c r="B472" i="15"/>
  <c r="B463" i="15"/>
  <c r="B388" i="15"/>
  <c r="B268" i="15"/>
  <c r="B705" i="15"/>
  <c r="B469" i="15"/>
  <c r="B793" i="15"/>
  <c r="B319" i="15"/>
  <c r="B744" i="15"/>
  <c r="B482" i="15"/>
  <c r="B693" i="15"/>
  <c r="B400" i="15"/>
  <c r="B760" i="15"/>
  <c r="B391" i="15"/>
  <c r="B441" i="15"/>
  <c r="B239" i="15"/>
  <c r="B291" i="15"/>
  <c r="B664" i="15"/>
  <c r="B287" i="15"/>
  <c r="B288" i="15"/>
  <c r="B429" i="15"/>
  <c r="B559" i="15"/>
  <c r="B498" i="15"/>
  <c r="B728" i="15"/>
  <c r="B741" i="15"/>
  <c r="B703" i="15"/>
  <c r="B564" i="15"/>
  <c r="B322" i="15"/>
  <c r="B404" i="15"/>
  <c r="B674" i="15"/>
  <c r="B362" i="15"/>
  <c r="B500" i="15"/>
  <c r="B595" i="15"/>
  <c r="B447" i="15"/>
  <c r="B590" i="15"/>
  <c r="B330" i="15"/>
  <c r="B578" i="15"/>
  <c r="B676" i="15"/>
  <c r="B492" i="15"/>
  <c r="B190" i="15"/>
  <c r="B283" i="15"/>
  <c r="B462" i="15"/>
  <c r="B208" i="15"/>
  <c r="B174" i="15"/>
  <c r="B834" i="15"/>
  <c r="B377" i="15"/>
  <c r="B425" i="15"/>
  <c r="B177" i="15"/>
  <c r="B844" i="15"/>
  <c r="B387" i="15"/>
  <c r="B370" i="15"/>
  <c r="B726" i="15"/>
  <c r="B244" i="15"/>
  <c r="B263" i="15"/>
  <c r="B689" i="15"/>
  <c r="B191" i="15"/>
  <c r="B536" i="15"/>
  <c r="B794" i="15"/>
  <c r="B293" i="15"/>
  <c r="B381" i="15"/>
  <c r="B261" i="15"/>
  <c r="B205" i="15"/>
  <c r="B392" i="15"/>
  <c r="B168" i="15"/>
  <c r="B679" i="15"/>
  <c r="B698" i="15"/>
  <c r="B257" i="15"/>
  <c r="B569" i="15"/>
  <c r="B229" i="15"/>
  <c r="B175" i="15"/>
  <c r="B749" i="15"/>
  <c r="B250" i="15"/>
  <c r="B374" i="15"/>
  <c r="B818" i="15"/>
  <c r="B757" i="15"/>
  <c r="B692" i="15"/>
  <c r="B342" i="15"/>
  <c r="B299" i="15"/>
  <c r="B833" i="15"/>
  <c r="B594" i="15"/>
  <c r="B835" i="15"/>
  <c r="B734" i="15"/>
  <c r="B353" i="15"/>
  <c r="B363" i="15"/>
  <c r="B621" i="15"/>
  <c r="B348" i="15"/>
  <c r="B486" i="15"/>
  <c r="B649" i="15"/>
  <c r="B730" i="15"/>
  <c r="B546" i="15"/>
  <c r="B716" i="15"/>
  <c r="B398" i="15"/>
  <c r="B375" i="15"/>
  <c r="B399" i="15"/>
  <c r="B468" i="15"/>
  <c r="B479" i="15"/>
  <c r="B494" i="15"/>
  <c r="B251" i="15"/>
  <c r="B356" i="15"/>
  <c r="B604" i="15"/>
  <c r="B279" i="15"/>
  <c r="B427" i="15"/>
  <c r="B451" i="15"/>
  <c r="B668" i="15"/>
  <c r="B776" i="15"/>
  <c r="B326" i="15"/>
  <c r="B717" i="15"/>
  <c r="B184" i="15"/>
  <c r="B308" i="15"/>
  <c r="B527" i="15"/>
  <c r="B212" i="15"/>
  <c r="B714" i="15"/>
  <c r="B215" i="15"/>
  <c r="B581" i="15"/>
  <c r="B732" i="15"/>
  <c r="B751" i="15"/>
  <c r="B815" i="15"/>
  <c r="B247" i="15"/>
  <c r="B560" i="15"/>
  <c r="B598" i="15"/>
  <c r="B328" i="15"/>
  <c r="B224" i="15"/>
  <c r="B303" i="15"/>
  <c r="B450" i="15"/>
  <c r="B563" i="15"/>
  <c r="B533" i="15"/>
  <c r="B612" i="15"/>
  <c r="B264" i="15"/>
  <c r="B172" i="15"/>
  <c r="B217" i="15"/>
  <c r="B671" i="15"/>
  <c r="B547" i="15"/>
  <c r="B779" i="15"/>
  <c r="B485" i="15"/>
  <c r="B241" i="15"/>
  <c r="B643" i="15"/>
  <c r="B781" i="15"/>
  <c r="B475" i="15"/>
  <c r="B709" i="15"/>
  <c r="B841" i="15"/>
  <c r="B715" i="15"/>
  <c r="B651" i="15"/>
  <c r="B309" i="15"/>
  <c r="B539" i="15"/>
  <c r="B743" i="15"/>
  <c r="B176" i="15"/>
  <c r="B626" i="15"/>
  <c r="B406" i="15"/>
  <c r="B480" i="15"/>
  <c r="B280" i="15"/>
  <c r="B490" i="15"/>
  <c r="B540" i="15"/>
  <c r="B619" i="15"/>
  <c r="B412" i="15"/>
  <c r="B550" i="15"/>
  <c r="B629" i="15"/>
  <c r="B805" i="15"/>
  <c r="B775" i="15"/>
  <c r="B344" i="15"/>
  <c r="B306" i="15"/>
  <c r="B424" i="15"/>
  <c r="B296" i="15"/>
  <c r="B506" i="15"/>
  <c r="B532" i="15"/>
  <c r="B236" i="15"/>
  <c r="B820" i="15"/>
  <c r="B607" i="15"/>
  <c r="B682" i="15"/>
  <c r="B572" i="15"/>
  <c r="B333" i="15"/>
  <c r="B827" i="15"/>
  <c r="B426" i="15"/>
  <c r="B669" i="15"/>
  <c r="B256" i="15"/>
  <c r="B416" i="15"/>
  <c r="B284" i="15"/>
  <c r="B417" i="15"/>
  <c r="B771" i="15"/>
  <c r="B335" i="15"/>
  <c r="B397" i="15"/>
  <c r="B448" i="15"/>
  <c r="B301" i="15"/>
  <c r="B579" i="15"/>
  <c r="B767" i="15"/>
  <c r="B644" i="15"/>
  <c r="B662" i="15"/>
  <c r="B517" i="15"/>
  <c r="B504" i="15"/>
  <c r="B428" i="15"/>
  <c r="B307" i="15"/>
  <c r="B323" i="15"/>
  <c r="B422" i="15"/>
  <c r="B275" i="15"/>
  <c r="B568" i="15"/>
  <c r="B596" i="15"/>
  <c r="B285" i="15"/>
  <c r="B654" i="15"/>
  <c r="B549" i="15"/>
  <c r="B685" i="15"/>
  <c r="B719" i="15"/>
  <c r="B541" i="15"/>
  <c r="B434" i="15"/>
  <c r="B508" i="15"/>
  <c r="B552" i="15"/>
  <c r="B687" i="15"/>
  <c r="B784" i="15"/>
  <c r="B407" i="15"/>
  <c r="B761" i="15"/>
  <c r="B382" i="15"/>
  <c r="B655" i="15"/>
  <c r="B267" i="15"/>
  <c r="B202" i="15"/>
  <c r="B800" i="15"/>
  <c r="B620" i="15"/>
  <c r="B474" i="15"/>
  <c r="B436" i="15"/>
  <c r="B481" i="15"/>
  <c r="B298" i="15"/>
  <c r="B521" i="15"/>
  <c r="B608" i="15"/>
  <c r="B187" i="15"/>
  <c r="B457" i="15"/>
  <c r="B211" i="15"/>
  <c r="B483" i="15"/>
  <c r="B435" i="15"/>
  <c r="B431" i="15"/>
  <c r="B802" i="15"/>
  <c r="B740" i="15"/>
  <c r="B456" i="15"/>
  <c r="B466" i="15"/>
  <c r="B766" i="15"/>
  <c r="B840" i="15"/>
  <c r="B213" i="15"/>
  <c r="B389" i="15"/>
  <c r="B585" i="15"/>
  <c r="B339" i="15"/>
  <c r="B666" i="15"/>
  <c r="B446" i="15"/>
  <c r="B799" i="15"/>
  <c r="B736" i="15"/>
  <c r="B789" i="15"/>
  <c r="B713" i="15"/>
  <c r="B672" i="15"/>
  <c r="B661" i="15"/>
  <c r="B460" i="15"/>
  <c r="B658" i="15"/>
  <c r="B701" i="15"/>
  <c r="B223" i="15"/>
  <c r="B790" i="15"/>
  <c r="B471" i="15"/>
  <c r="B680" i="15"/>
  <c r="B807" i="15"/>
  <c r="B673" i="15"/>
  <c r="B683" i="15"/>
  <c r="B240" i="15"/>
  <c r="B396" i="15"/>
  <c r="B823" i="15"/>
  <c r="B576" i="15"/>
  <c r="B230" i="15"/>
  <c r="B327" i="15"/>
  <c r="B169" i="15"/>
  <c r="B544" i="15"/>
  <c r="B310" i="15"/>
  <c r="B704" i="15"/>
  <c r="B201" i="15"/>
  <c r="B183" i="15"/>
  <c r="B613" i="15"/>
  <c r="B593" i="15"/>
  <c r="B825" i="15"/>
  <c r="B302" i="15"/>
  <c r="B438" i="15"/>
  <c r="B195" i="15"/>
  <c r="B583" i="15"/>
  <c r="B225" i="15"/>
  <c r="B271" i="15"/>
  <c r="B509" i="15"/>
  <c r="B695" i="15"/>
  <c r="B769" i="15"/>
  <c r="B442" i="15"/>
  <c r="B828" i="15"/>
  <c r="B266" i="15"/>
  <c r="B179" i="15"/>
  <c r="B499" i="15"/>
  <c r="B804" i="15"/>
  <c r="B295" i="15"/>
  <c r="B458" i="15"/>
  <c r="B696" i="15"/>
  <c r="B839" i="15"/>
  <c r="B739" i="15"/>
  <c r="B243" i="15"/>
  <c r="B437" i="15"/>
  <c r="B455" i="15"/>
  <c r="B816" i="15"/>
  <c r="B304" i="15"/>
  <c r="B173" i="15"/>
  <c r="B531" i="15"/>
  <c r="B347" i="15"/>
  <c r="B657" i="15"/>
  <c r="B315" i="15"/>
  <c r="B545" i="15"/>
  <c r="B555" i="15"/>
  <c r="B535" i="15"/>
  <c r="B432" i="15"/>
  <c r="B186" i="15"/>
  <c r="B487" i="15"/>
  <c r="B277" i="15"/>
  <c r="B410" i="15"/>
  <c r="B501" i="15"/>
  <c r="B338" i="15"/>
  <c r="B343" i="15"/>
  <c r="B606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<sst xmlns="http://schemas.openxmlformats.org/spreadsheetml/2006/main" count="2628" uniqueCount="1831">
  <si>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</si>
  <si>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</si>
  <si>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</si>
  <si>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</si>
  <si>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</si>
  <si>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</si>
  <si>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</si>
  <si>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</si>
  <si>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</si>
  <si>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</si>
  <si>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</si>
  <si>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</si>
  <si>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</si>
  <si>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</si>
  <si>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</si>
  <si>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</si>
  <si>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</si>
  <si>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</si>
  <si>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</si>
  <si>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</si>
  <si>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</si>
  <si>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</si>
  <si>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</si>
  <si>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</si>
  <si>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</si>
  <si>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</si>
  <si>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</si>
  <si>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</si>
  <si>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</si>
  <si>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</si>
  <si>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</si>
  <si>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</si>
  <si>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</si>
  <si>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</si>
  <si>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</si>
  <si>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</si>
  <si>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</si>
  <si>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</si>
  <si>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</si>
  <si>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</si>
  <si>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</si>
  <si>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</si>
  <si>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</si>
  <si>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</si>
  <si>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</si>
  <si>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</si>
  <si>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</si>
  <si>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</si>
  <si>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</si>
  <si>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</si>
  <si>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</si>
  <si>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</si>
  <si>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</si>
  <si>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</si>
  <si>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</si>
  <si>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</si>
  <si>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</si>
  <si>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</si>
  <si>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</si>
  <si>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</si>
  <si>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</si>
  <si>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</si>
  <si>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</si>
  <si>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</si>
  <si>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</si>
  <si>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</si>
  <si>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</si>
  <si>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</si>
  <si>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</si>
  <si>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</si>
  <si>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</si>
  <si>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</si>
  <si>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</si>
  <si>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</si>
  <si>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</si>
  <si>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</si>
  <si>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</si>
  <si>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</si>
  <si>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</si>
  <si>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</si>
  <si>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</si>
  <si>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</si>
  <si>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</si>
  <si>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</si>
  <si>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</si>
  <si>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</si>
  <si>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</si>
  <si>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</si>
  <si>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</si>
  <si>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</si>
  <si>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</si>
  <si>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</si>
  <si>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</si>
  <si>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</si>
  <si>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</si>
  <si>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</si>
  <si>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</si>
  <si>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</si>
  <si>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</si>
  <si>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</si>
  <si>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</si>
  <si>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</si>
  <si>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</si>
  <si>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</si>
  <si>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</si>
  <si>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</si>
  <si>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</si>
  <si>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</si>
  <si>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</si>
  <si>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</si>
  <si>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</si>
  <si>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</si>
  <si>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</si>
  <si>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</si>
  <si>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</si>
  <si>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</si>
  <si>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</si>
  <si>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</si>
  <si>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</si>
  <si>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</si>
  <si>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</si>
  <si>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</si>
  <si>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</si>
  <si>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</si>
  <si>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</si>
  <si>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</si>
  <si>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</si>
  <si>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</si>
  <si>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</si>
  <si>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</si>
  <si>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</si>
  <si>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</si>
  <si>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</si>
  <si>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</si>
  <si>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</si>
  <si>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</si>
  <si>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</si>
  <si>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</si>
  <si>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</si>
  <si>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</si>
  <si>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</si>
  <si>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</si>
  <si>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</si>
  <si>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</si>
  <si>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</si>
  <si>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</si>
  <si>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</si>
  <si>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</si>
  <si>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</si>
  <si>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</si>
  <si>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</si>
  <si>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</si>
  <si>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</si>
  <si>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</si>
  <si>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</si>
  <si>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</si>
  <si>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</si>
  <si>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</si>
  <si>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</si>
  <si>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</si>
  <si>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</si>
  <si>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</si>
  <si>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</si>
  <si>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</si>
  <si>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</si>
  <si>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</si>
  <si>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</si>
  <si>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</si>
  <si>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</si>
  <si>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</si>
  <si>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</si>
  <si>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</si>
  <si>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</si>
  <si>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</si>
  <si>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</si>
  <si>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</si>
  <si>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</si>
  <si>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</si>
  <si>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</si>
  <si>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</si>
  <si>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</si>
  <si>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</si>
  <si>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</si>
  <si>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</si>
  <si>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</si>
  <si>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</si>
  <si>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</si>
  <si>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</si>
  <si>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</si>
  <si>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</si>
  <si>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</si>
  <si>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</si>
  <si>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</si>
  <si>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</si>
  <si>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</si>
  <si>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</si>
  <si>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</si>
  <si>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</si>
  <si>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</si>
  <si>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</si>
  <si>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</si>
  <si>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</si>
  <si>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</si>
  <si>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</si>
  <si>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</si>
  <si>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</si>
  <si>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</si>
  <si>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</si>
  <si>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</si>
  <si>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</si>
  <si>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</si>
  <si>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</si>
  <si>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</si>
  <si>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</si>
  <si>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</si>
  <si>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</si>
  <si>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</si>
  <si>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</si>
  <si>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</si>
  <si>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</si>
  <si>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</si>
  <si>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</si>
  <si>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</si>
  <si>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</si>
  <si>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</si>
  <si>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</si>
  <si>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</si>
  <si>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</si>
  <si>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</si>
  <si>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</si>
  <si>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</si>
  <si>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</si>
  <si>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</si>
  <si>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</si>
  <si>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</si>
  <si>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</si>
  <si>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</si>
  <si>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</si>
  <si>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</si>
  <si>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</si>
  <si>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</si>
  <si>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</si>
  <si>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</si>
  <si>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</si>
  <si>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</si>
  <si>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</si>
  <si>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</si>
  <si>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</si>
  <si>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</si>
  <si>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</si>
  <si>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</si>
  <si>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</si>
  <si>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</si>
  <si>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</si>
  <si>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</si>
  <si>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</si>
  <si>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</si>
  <si>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</si>
  <si>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</si>
  <si>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</si>
  <si>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</si>
  <si>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</si>
  <si>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</si>
  <si>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</si>
  <si>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</si>
  <si>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</si>
  <si>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</si>
  <si>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</si>
  <si>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</si>
  <si>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</si>
  <si>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</si>
  <si>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</si>
  <si>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</si>
  <si>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</si>
  <si>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</si>
  <si>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</si>
  <si>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</si>
  <si>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</si>
  <si>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</si>
  <si>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</si>
  <si>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</si>
  <si>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</si>
  <si>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</si>
  <si>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</si>
  <si>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</si>
  <si>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</si>
  <si>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</si>
  <si>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</si>
  <si>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</si>
  <si>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</si>
  <si>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</si>
  <si>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</si>
  <si>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</si>
  <si>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</si>
  <si>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</si>
  <si>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</si>
  <si>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</si>
  <si>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</si>
  <si>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</si>
  <si>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</si>
  <si>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</si>
  <si>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</si>
  <si>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</si>
  <si>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</si>
  <si>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</si>
  <si>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</si>
  <si>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</si>
  <si>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</si>
  <si>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</si>
  <si>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</si>
  <si>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</si>
  <si>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</si>
  <si>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</si>
  <si>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</si>
  <si>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</si>
  <si>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</si>
  <si>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</si>
  <si>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</si>
  <si>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</si>
  <si>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</si>
  <si>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</si>
  <si>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</si>
  <si>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</si>
  <si>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</si>
  <si>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</si>
  <si>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</si>
  <si>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</si>
  <si>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</si>
  <si>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</si>
  <si>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</si>
  <si>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</si>
  <si>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</si>
  <si>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</si>
  <si>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</si>
  <si>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</si>
  <si>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</si>
  <si>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</si>
  <si>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</si>
  <si>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</si>
  <si>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</si>
  <si>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</si>
  <si>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</si>
  <si>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</si>
  <si>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</si>
  <si>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</si>
  <si>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</si>
  <si>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</si>
  <si>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</si>
  <si>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</si>
  <si>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</si>
  <si>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</si>
  <si>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</si>
  <si>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</si>
  <si>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</si>
  <si>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</si>
  <si>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</si>
  <si>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</si>
  <si>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</si>
  <si>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</si>
  <si>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</si>
  <si>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</si>
  <si>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</si>
  <si>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</si>
  <si>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</si>
  <si>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</si>
  <si>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</si>
  <si>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</si>
  <si>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</si>
  <si>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</si>
  <si>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</si>
  <si>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</si>
  <si>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</si>
  <si>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</si>
  <si>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</si>
  <si>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</si>
  <si>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</si>
  <si>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</si>
  <si>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</si>
  <si>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</si>
  <si>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</si>
  <si>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</si>
  <si>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</si>
  <si>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</si>
  <si>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</si>
  <si>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</si>
  <si>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</si>
  <si>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</si>
  <si>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</si>
  <si>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</si>
  <si>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</si>
  <si>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</si>
  <si>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</si>
  <si>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</si>
  <si>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</si>
  <si>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</si>
  <si>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</si>
  <si>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</si>
  <si>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</si>
  <si>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</si>
  <si>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</si>
  <si>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</si>
  <si>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</si>
  <si>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</si>
  <si>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</si>
  <si>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</si>
  <si>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</si>
  <si>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</si>
  <si>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</si>
  <si>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</si>
  <si>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</si>
  <si>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</si>
  <si>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</si>
  <si>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</si>
  <si>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</si>
  <si>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</si>
  <si>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</si>
  <si>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</si>
  <si>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</si>
  <si>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</si>
  <si>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</si>
  <si>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</si>
  <si>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</si>
  <si>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</si>
  <si>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</si>
  <si>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</si>
  <si>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</si>
  <si>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</si>
  <si>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</si>
  <si>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</si>
  <si>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</si>
  <si>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</si>
  <si>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</si>
  <si>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</si>
  <si>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</si>
  <si>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</si>
  <si>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</si>
  <si>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</si>
  <si>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</si>
  <si>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</si>
  <si>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</si>
  <si>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</si>
  <si>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</si>
  <si>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</si>
  <si>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</si>
  <si>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</si>
  <si>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</si>
  <si>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</si>
  <si>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</si>
  <si>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</si>
  <si>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</si>
  <si>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</si>
  <si>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</si>
  <si>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</si>
  <si>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</si>
  <si>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</si>
  <si>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</si>
  <si>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</si>
  <si>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</si>
  <si>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</si>
  <si>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</si>
  <si>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</si>
  <si>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</si>
  <si>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</si>
  <si>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</si>
  <si>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</si>
  <si>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</si>
  <si>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</si>
  <si>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</si>
  <si>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</si>
  <si>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</si>
  <si>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</si>
  <si>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</si>
  <si>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</si>
  <si>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</si>
  <si>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</si>
  <si>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</si>
  <si>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</si>
  <si>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</si>
  <si>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</si>
  <si>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</si>
  <si>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</si>
  <si>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</si>
  <si>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</si>
  <si>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</si>
  <si>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</si>
  <si>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</si>
  <si>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</si>
  <si>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</si>
  <si>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</si>
  <si>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</si>
  <si>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</si>
  <si>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</si>
  <si>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</si>
  <si>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</si>
  <si>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</si>
  <si>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</si>
  <si>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</si>
  <si>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</si>
  <si>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</si>
  <si>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</si>
  <si>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</si>
  <si>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</si>
  <si>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</si>
  <si>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</si>
  <si>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</si>
  <si>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</si>
  <si>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</si>
  <si>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</si>
  <si>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</si>
  <si>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</si>
  <si>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</si>
  <si>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</si>
  <si>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</si>
  <si>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</si>
  <si>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</si>
  <si>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</si>
  <si>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</si>
  <si>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</si>
  <si>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</si>
  <si>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</si>
  <si>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</si>
  <si>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</si>
  <si>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</si>
  <si>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</si>
  <si>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</si>
  <si>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</si>
  <si>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</si>
  <si>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</si>
  <si>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</si>
  <si>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</si>
  <si>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</si>
  <si>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</si>
  <si>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</si>
  <si>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</si>
  <si>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</si>
  <si>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</si>
  <si>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</si>
  <si>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</si>
  <si>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</si>
  <si>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</si>
  <si>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</si>
  <si>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</si>
  <si>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</si>
  <si>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</si>
  <si>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</si>
  <si>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</si>
  <si>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</si>
  <si>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</si>
  <si>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</si>
  <si>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</si>
  <si>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</si>
  <si>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</si>
  <si>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</si>
  <si>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</si>
  <si>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</si>
  <si>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</si>
  <si>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</si>
  <si>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</si>
  <si>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</si>
  <si>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</si>
  <si>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</si>
  <si>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</si>
  <si>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</si>
  <si>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</si>
  <si>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</si>
  <si>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</si>
  <si>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</si>
  <si>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</si>
  <si>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</si>
  <si>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</si>
  <si>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</si>
  <si>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</si>
  <si>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</si>
  <si>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</si>
  <si>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</si>
  <si>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</si>
  <si>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</si>
  <si>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</si>
  <si>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</si>
  <si>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</si>
  <si>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</si>
  <si>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</si>
  <si>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</si>
  <si>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</si>
  <si>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</si>
  <si>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</si>
  <si>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</si>
  <si>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</si>
  <si>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</si>
  <si>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</si>
  <si>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</si>
  <si>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</si>
  <si>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</si>
  <si>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</si>
  <si>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</si>
  <si>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</si>
  <si>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</si>
  <si>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</si>
  <si>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</si>
  <si>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</si>
  <si>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</si>
  <si>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</si>
  <si>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</si>
  <si>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</si>
  <si>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</si>
  <si>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</si>
  <si>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</si>
  <si>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</si>
  <si>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</si>
  <si>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</si>
  <si>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</si>
  <si>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</si>
  <si>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</si>
  <si>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</si>
  <si>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</si>
  <si>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</si>
  <si>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</si>
  <si>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</si>
  <si>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</si>
  <si>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</si>
  <si>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</si>
  <si>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</si>
  <si>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</si>
  <si>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</si>
  <si>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</si>
  <si>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</si>
  <si>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</si>
  <si>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</si>
  <si>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</si>
  <si>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</si>
  <si>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</si>
  <si>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</si>
  <si>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</si>
  <si>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</si>
  <si>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</si>
  <si>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</si>
  <si>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</si>
  <si>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</si>
  <si>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</si>
  <si>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</si>
  <si>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</si>
  <si>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</si>
  <si>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</si>
  <si>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</si>
  <si>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</si>
  <si>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</si>
  <si>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</si>
  <si>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</si>
  <si>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</si>
  <si>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</si>
  <si>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</si>
  <si>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</si>
  <si>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</si>
  <si>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</si>
  <si>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</si>
  <si>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</si>
  <si>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</si>
  <si>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</si>
  <si>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</si>
  <si>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</si>
  <si>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</si>
  <si>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</si>
  <si>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</si>
  <si>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</si>
  <si>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</si>
  <si>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</si>
  <si>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</si>
  <si>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</si>
  <si>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</si>
  <si>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</si>
  <si>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</si>
  <si>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</si>
  <si>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</si>
  <si>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</si>
  <si>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</si>
  <si>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</si>
  <si>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</si>
  <si>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</si>
  <si>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</si>
  <si>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</si>
  <si>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</si>
  <si>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</si>
  <si>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</si>
  <si>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</si>
  <si>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</si>
  <si>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</si>
  <si>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</si>
  <si>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</si>
  <si>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</si>
  <si>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</si>
  <si>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</si>
  <si>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</si>
  <si>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</si>
  <si>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</si>
  <si>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</si>
  <si>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</si>
  <si>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</si>
  <si>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</si>
  <si>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</si>
  <si>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</si>
  <si>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</si>
  <si>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</si>
  <si>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</si>
  <si>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</si>
  <si>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</si>
  <si>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</si>
  <si>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</si>
  <si>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</si>
  <si>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</si>
  <si>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</si>
  <si>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</si>
  <si>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</si>
  <si>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</si>
  <si>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</si>
  <si>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</si>
  <si>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</si>
  <si>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</si>
  <si>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</si>
  <si>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</si>
  <si>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</si>
  <si>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</si>
  <si>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</si>
  <si>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</si>
  <si>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</si>
  <si>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</si>
  <si>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</si>
  <si>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</si>
  <si>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</si>
  <si>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</si>
  <si>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</si>
  <si>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</si>
  <si>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</si>
  <si>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</si>
  <si>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</si>
  <si>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</si>
  <si>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</si>
  <si>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</si>
  <si>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</si>
  <si>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</si>
  <si>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</si>
  <si>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</si>
  <si>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</si>
  <si>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</si>
  <si>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</si>
  <si>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</si>
  <si>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</si>
  <si>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</si>
  <si>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</si>
  <si>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</si>
  <si>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</si>
  <si>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</si>
  <si>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</si>
  <si>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</si>
  <si>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</si>
  <si>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</si>
  <si>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</si>
  <si>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</si>
  <si>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</si>
  <si>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</si>
  <si>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</si>
  <si>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</si>
  <si>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</si>
  <si>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</si>
  <si>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</si>
  <si>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</si>
  <si>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</si>
  <si>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</si>
  <si>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</si>
  <si>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</si>
  <si>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</si>
  <si>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</si>
  <si>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</si>
  <si>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</si>
  <si>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</si>
  <si>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</si>
  <si>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</si>
  <si>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</si>
  <si>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</si>
  <si>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</si>
  <si>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</si>
  <si>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</si>
  <si>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</si>
  <si>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</si>
  <si>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</si>
  <si>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</si>
  <si>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</si>
  <si>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</si>
  <si>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</si>
  <si>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</si>
  <si>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</si>
  <si>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</si>
  <si>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</si>
  <si>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</si>
  <si>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</si>
  <si>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</si>
  <si>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</si>
  <si>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</si>
  <si>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</si>
  <si>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</si>
  <si>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</si>
  <si>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</si>
  <si>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</si>
  <si>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</si>
  <si>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</si>
  <si>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</si>
  <si>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</si>
  <si>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</si>
  <si>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</si>
  <si>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</si>
  <si>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</si>
  <si>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</si>
  <si>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</si>
  <si>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</si>
  <si>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</si>
  <si>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</si>
  <si>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</si>
  <si>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</si>
  <si>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</si>
  <si>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</si>
  <si>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</si>
  <si>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</si>
  <si>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</si>
  <si>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</si>
  <si>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</si>
  <si>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</si>
  <si>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</si>
  <si>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</si>
  <si>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</si>
  <si>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</si>
  <si>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</si>
  <si>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</si>
  <si>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</si>
  <si>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</si>
  <si>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</si>
  <si>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</si>
  <si>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</si>
  <si>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</si>
  <si>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</si>
  <si>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</si>
  <si>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</si>
  <si>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</si>
  <si>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</si>
  <si>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</si>
  <si>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</si>
  <si>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</si>
  <si>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</si>
  <si>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</si>
  <si>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</si>
  <si>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</si>
  <si>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</si>
  <si>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</si>
  <si>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</si>
  <si>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</si>
  <si>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</si>
  <si>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</si>
  <si>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</si>
  <si>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</si>
  <si>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</si>
  <si>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</si>
  <si>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</si>
  <si>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</si>
  <si>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</si>
  <si>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</si>
  <si>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</si>
  <si>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</si>
  <si>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</si>
  <si>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</si>
  <si>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</si>
  <si>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</si>
  <si>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</si>
  <si>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</si>
  <si>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</si>
  <si>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</si>
  <si>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</si>
  <si>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</si>
  <si>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</si>
  <si>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</si>
  <si>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</si>
  <si>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</si>
  <si>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</si>
  <si>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</si>
  <si>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</si>
  <si>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</si>
  <si>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</si>
  <si>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</si>
  <si>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</si>
  <si>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</si>
  <si>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</si>
  <si>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</si>
  <si>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</si>
  <si>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</si>
  <si>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</si>
  <si>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</si>
  <si>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</si>
  <si>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</si>
  <si>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</si>
  <si>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</si>
  <si>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</si>
  <si>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</si>
  <si>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</si>
  <si>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</si>
  <si>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</si>
  <si>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</si>
  <si>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</si>
  <si>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</si>
  <si>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</si>
  <si>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</si>
  <si>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</si>
  <si>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</si>
  <si>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</si>
  <si>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</si>
  <si>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</si>
  <si>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</si>
  <si>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</si>
  <si>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</si>
  <si>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</si>
  <si>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</si>
  <si>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</si>
  <si>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</si>
  <si>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</si>
  <si>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</si>
  <si>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</si>
  <si>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</si>
  <si>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</si>
  <si>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</si>
  <si>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</si>
  <si>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</si>
  <si>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</si>
  <si>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</si>
  <si>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</si>
  <si>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</si>
  <si>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</si>
  <si>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</si>
  <si>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</si>
  <si>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</si>
  <si>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</si>
  <si>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</si>
  <si>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</si>
  <si>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</si>
  <si>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</si>
  <si>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</si>
  <si>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</si>
  <si>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</si>
  <si>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</si>
  <si>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</si>
  <si>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</si>
  <si>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</si>
  <si>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</si>
  <si>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</si>
  <si>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</si>
  <si>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</si>
  <si>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</si>
  <si>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</si>
  <si>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</si>
  <si>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</si>
  <si>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</si>
  <si>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</si>
  <si>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</si>
  <si>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</si>
  <si>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</si>
  <si>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</si>
  <si>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</si>
  <si>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</si>
  <si>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</si>
  <si>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</si>
  <si>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</si>
  <si>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</si>
  <si>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</si>
  <si>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</si>
  <si>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</si>
  <si>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</si>
  <si>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</si>
  <si>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</si>
  <si>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</si>
  <si>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</si>
  <si>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</si>
  <si>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</si>
  <si>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</si>
  <si>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</si>
  <si>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</si>
  <si>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</si>
  <si>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</si>
  <si>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</si>
  <si>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</si>
  <si>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</si>
  <si>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</si>
  <si>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</si>
  <si>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</si>
  <si>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</si>
  <si>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</si>
  <si>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</si>
  <si>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</si>
  <si>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</si>
  <si>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</si>
  <si>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</si>
  <si>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</si>
  <si>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</si>
  <si>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</si>
  <si>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</si>
  <si>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</si>
  <si>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</si>
  <si>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</si>
  <si>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</si>
  <si>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</si>
  <si>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</si>
  <si>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</si>
  <si>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</si>
  <si>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</si>
  <si>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</si>
  <si>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</si>
  <si>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</si>
  <si>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</si>
  <si>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</si>
  <si>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</si>
  <si>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</si>
  <si>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</si>
  <si>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</si>
  <si>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</si>
  <si>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</si>
  <si>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</si>
  <si>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</si>
  <si>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</si>
  <si>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</si>
  <si>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</si>
  <si>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</si>
  <si>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</si>
  <si>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</si>
  <si>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</si>
  <si>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</si>
  <si>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</si>
  <si>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</si>
  <si>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</si>
  <si>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</si>
  <si>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</si>
  <si>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</si>
  <si>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</si>
  <si>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</si>
  <si>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</si>
  <si>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</si>
  <si>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</si>
  <si>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</si>
  <si>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</si>
  <si>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</si>
  <si>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</si>
  <si>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</si>
  <si>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</si>
  <si>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</si>
  <si>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</si>
  <si>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</si>
  <si>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</si>
  <si>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</si>
  <si>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</si>
  <si>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</si>
  <si>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</si>
  <si>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</si>
  <si>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</si>
  <si>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</si>
  <si>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</si>
  <si>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</si>
  <si>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</si>
  <si>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</si>
  <si>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</si>
  <si>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</si>
  <si>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</si>
  <si>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</si>
  <si>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</si>
  <si>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</si>
  <si>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</si>
  <si>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</si>
  <si>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</si>
  <si>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</si>
  <si>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</si>
  <si>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</si>
  <si>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</si>
  <si>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</si>
  <si>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</si>
  <si>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</si>
  <si>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</si>
  <si>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</si>
  <si>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</si>
  <si>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</si>
  <si>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</si>
  <si>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</si>
  <si>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</si>
  <si>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</si>
  <si>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</si>
  <si>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</si>
  <si>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</si>
  <si>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</si>
  <si>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</si>
  <si>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</si>
  <si>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</si>
  <si>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</si>
  <si>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</si>
  <si>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</si>
  <si>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</si>
  <si>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</si>
  <si>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</si>
  <si>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</si>
  <si>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</si>
  <si>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</si>
  <si>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</si>
  <si>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</si>
  <si>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</si>
  <si>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</si>
  <si>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</si>
  <si>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</si>
  <si>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</si>
  <si>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</si>
  <si>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</si>
  <si>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</si>
  <si>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</si>
  <si>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</si>
  <si>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</si>
  <si>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</si>
  <si>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</si>
  <si>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</si>
  <si>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</si>
  <si>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</si>
  <si>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</si>
  <si>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</si>
  <si>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</si>
  <si>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</si>
  <si>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</si>
  <si>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</si>
  <si>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</si>
  <si>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</si>
  <si>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</si>
  <si>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</si>
  <si>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</si>
  <si>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</si>
  <si>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</si>
  <si>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</si>
  <si>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</si>
  <si>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</si>
  <si>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</si>
  <si>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</si>
  <si>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</si>
  <si>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</si>
  <si>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</si>
  <si>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</si>
  <si>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</si>
  <si>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</si>
  <si>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</si>
  <si>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</si>
  <si>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</si>
  <si>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Final 2022-23 Basic Tuition*</t>
  </si>
  <si>
    <t>2023 New School Proposal
Budget(s) &amp; Cash Flow(s) Template</t>
  </si>
  <si>
    <t>GENERAL INSTRUCTIONS FOR 2023 NEW SCHOOL PROPOSAL
BUDGETS AND CASH FLOWS</t>
  </si>
  <si>
    <t>2024-25</t>
  </si>
  <si>
    <t>July 1, 2023 - June 30, 2024</t>
  </si>
  <si>
    <t>Ver. 230210</t>
  </si>
  <si>
    <t>Final 2023-24 Basic Tuition*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</si>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</sst>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30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78" fillId="56" borderId="91" xfId="45" applyFont="1" applyFill="1" applyBorder="1" applyAlignment="1" applyProtection="1">
      <alignment horizontal="center" wrapText="1"/>
    </xf>
    <xf numFmtId="0" fontId="117" fillId="0" borderId="91" xfId="0" applyFont="1" applyBorder="1" applyAlignment="1">
      <alignment horizontal="center" vertical="center" wrapText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 applyProtection="1">
      <alignment wrapText="1"/>
    </xf>
    <xf numFmtId="0" fontId="135" fillId="0" borderId="220" xfId="0" applyFont="1" applyBorder="1" applyAlignment="1">
      <alignment horizontal="center" vertical="top"/>
    </xf>
    <xf numFmtId="0" fontId="135" fillId="0" borderId="221" xfId="0" applyFont="1" applyBorder="1" applyAlignment="1">
      <alignment vertical="top"/>
    </xf>
    <xf numFmtId="3" fontId="135" fillId="0" borderId="221" xfId="0" applyNumberFormat="1" applyFont="1" applyBorder="1" applyAlignment="1">
      <alignment horizontal="right" vertical="top"/>
    </xf>
    <xf numFmtId="3" fontId="135" fillId="0" borderId="222" xfId="0" applyNumberFormat="1" applyFont="1" applyBorder="1" applyAlignment="1">
      <alignment horizontal="right" vertical="top"/>
    </xf>
    <xf numFmtId="0" fontId="135" fillId="0" borderId="223" xfId="0" applyFont="1" applyBorder="1" applyAlignment="1">
      <alignment horizontal="center" vertical="top"/>
    </xf>
    <xf numFmtId="3" fontId="135" fillId="0" borderId="219" xfId="0" applyNumberFormat="1" applyFont="1" applyBorder="1" applyAlignment="1">
      <alignment horizontal="right" vertical="top"/>
    </xf>
    <xf numFmtId="3" fontId="135" fillId="0" borderId="224" xfId="0" applyNumberFormat="1" applyFont="1" applyBorder="1" applyAlignment="1">
      <alignment horizontal="right" vertical="top"/>
    </xf>
    <xf numFmtId="0" fontId="135" fillId="0" borderId="223" xfId="0" quotePrefix="1" applyFont="1" applyBorder="1" applyAlignment="1">
      <alignment horizontal="center" vertical="top"/>
    </xf>
    <xf numFmtId="0" fontId="135" fillId="0" borderId="225" xfId="0" applyFont="1" applyBorder="1" applyAlignment="1">
      <alignment horizontal="center" vertical="top"/>
    </xf>
    <xf numFmtId="0" fontId="135" fillId="0" borderId="226" xfId="0" applyFont="1" applyBorder="1" applyAlignment="1">
      <alignment vertical="top"/>
    </xf>
    <xf numFmtId="3" fontId="135" fillId="0" borderId="226" xfId="0" applyNumberFormat="1" applyFont="1" applyBorder="1" applyAlignment="1">
      <alignment horizontal="right" vertical="top"/>
    </xf>
    <xf numFmtId="3" fontId="135" fillId="0" borderId="227" xfId="0" applyNumberFormat="1" applyFont="1" applyBorder="1" applyAlignment="1">
      <alignment horizontal="right" vertical="top"/>
    </xf>
    <xf numFmtId="0" fontId="135" fillId="0" borderId="96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3" fontId="135" fillId="0" borderId="97" xfId="0" applyNumberFormat="1" applyFont="1" applyBorder="1" applyAlignment="1">
      <alignment horizontal="right" vertical="top"/>
    </xf>
    <xf numFmtId="0" fontId="135" fillId="0" borderId="187" xfId="0" applyFont="1" applyBorder="1" applyAlignment="1">
      <alignment horizontal="center" vertical="top"/>
    </xf>
    <xf numFmtId="0" fontId="135" fillId="0" borderId="188" xfId="0" applyFont="1" applyBorder="1" applyAlignment="1">
      <alignment vertical="top"/>
    </xf>
    <xf numFmtId="3" fontId="135" fillId="0" borderId="188" xfId="0" applyNumberFormat="1" applyFont="1" applyBorder="1" applyAlignment="1">
      <alignment horizontal="right" vertical="top"/>
    </xf>
    <xf numFmtId="3" fontId="135" fillId="0" borderId="195" xfId="0" applyNumberFormat="1" applyFont="1" applyBorder="1" applyAlignment="1">
      <alignment horizontal="right" vertical="top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zoomScale="90" zoomScaleNormal="90" zoomScaleSheetLayoutView="100" workbookViewId="0">
      <selection activeCell="C4" sqref="C4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.5">
      <c r="B7" s="778"/>
      <c r="C7" s="779" t="s">
        <v>1148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237</v>
      </c>
      <c r="D9" s="574"/>
      <c r="E9" s="574"/>
      <c r="F9" s="777"/>
      <c r="J9" s="1055"/>
    </row>
    <row r="10" spans="2:10" ht="24.95" customHeight="1">
      <c r="B10" s="776"/>
      <c r="C10" s="787" t="s">
        <v>271</v>
      </c>
      <c r="E10" s="788"/>
      <c r="F10" s="777"/>
    </row>
    <row r="11" spans="2:10">
      <c r="B11" s="776"/>
      <c r="C11" s="789"/>
      <c r="D11" s="790" t="s">
        <v>238</v>
      </c>
      <c r="E11" s="791" t="s">
        <v>269</v>
      </c>
      <c r="F11" s="777"/>
    </row>
    <row r="12" spans="2:10">
      <c r="B12" s="776"/>
      <c r="C12" s="789"/>
      <c r="D12" s="792" t="s">
        <v>239</v>
      </c>
      <c r="E12" s="791" t="s">
        <v>270</v>
      </c>
      <c r="F12" s="777"/>
    </row>
    <row r="13" spans="2:10" ht="24.95" customHeight="1">
      <c r="B13" s="776"/>
      <c r="C13" s="787" t="s">
        <v>272</v>
      </c>
      <c r="E13" s="246"/>
      <c r="F13" s="777"/>
    </row>
    <row r="14" spans="2:10" ht="30">
      <c r="B14" s="776"/>
      <c r="C14" s="246"/>
      <c r="D14" s="793" t="s">
        <v>310</v>
      </c>
      <c r="E14" s="794" t="s">
        <v>273</v>
      </c>
      <c r="F14" s="777"/>
    </row>
    <row r="15" spans="2:10" ht="30">
      <c r="B15" s="776"/>
      <c r="C15" s="246"/>
      <c r="D15" s="793" t="s">
        <v>311</v>
      </c>
      <c r="E15" s="794" t="s">
        <v>274</v>
      </c>
      <c r="F15" s="777"/>
    </row>
    <row r="16" spans="2:10" ht="30">
      <c r="B16" s="776"/>
      <c r="C16" s="246"/>
      <c r="D16" s="793" t="s">
        <v>312</v>
      </c>
      <c r="E16" s="794" t="s">
        <v>275</v>
      </c>
      <c r="F16" s="777"/>
    </row>
    <row r="17" spans="2:6" ht="45">
      <c r="B17" s="776"/>
      <c r="C17" s="246"/>
      <c r="D17" s="795" t="s">
        <v>313</v>
      </c>
      <c r="E17" s="794" t="s">
        <v>453</v>
      </c>
      <c r="F17" s="777"/>
    </row>
    <row r="18" spans="2:6" ht="45">
      <c r="B18" s="776"/>
      <c r="C18" s="246"/>
      <c r="D18" s="793" t="s">
        <v>1137</v>
      </c>
      <c r="E18" s="794" t="s">
        <v>302</v>
      </c>
      <c r="F18" s="777"/>
    </row>
    <row r="19" spans="2:6" ht="30">
      <c r="B19" s="776"/>
      <c r="C19" s="246"/>
      <c r="D19" s="793" t="s">
        <v>1138</v>
      </c>
      <c r="E19" s="794" t="s">
        <v>267</v>
      </c>
      <c r="F19" s="777"/>
    </row>
    <row r="20" spans="2:6" ht="30">
      <c r="B20" s="776"/>
      <c r="C20" s="246"/>
      <c r="D20" s="793" t="s">
        <v>1139</v>
      </c>
      <c r="E20" s="794" t="s">
        <v>268</v>
      </c>
      <c r="F20" s="777"/>
    </row>
    <row r="21" spans="2:6" ht="45">
      <c r="B21" s="776"/>
      <c r="C21" s="246"/>
      <c r="D21" s="793" t="s">
        <v>1140</v>
      </c>
      <c r="E21" s="794" t="s">
        <v>278</v>
      </c>
      <c r="F21" s="777"/>
    </row>
    <row r="22" spans="2:6" ht="30">
      <c r="B22" s="776"/>
      <c r="C22" s="796"/>
      <c r="D22" s="797" t="s">
        <v>1141</v>
      </c>
      <c r="E22" s="791" t="s">
        <v>417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240</v>
      </c>
      <c r="D24" s="574"/>
      <c r="E24" s="574"/>
      <c r="F24" s="777"/>
    </row>
    <row r="25" spans="2:6" ht="24.9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279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1145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90" t="s">
        <v>280</v>
      </c>
      <c r="E30" s="1091"/>
      <c r="F30" s="785"/>
    </row>
    <row r="31" spans="2:6" ht="15" customHeight="1" thickBot="1">
      <c r="B31" s="784"/>
      <c r="C31" s="801"/>
      <c r="D31" s="801"/>
      <c r="E31" s="954" t="s">
        <v>1151</v>
      </c>
      <c r="F31" s="786"/>
    </row>
  </sheetData>
  <sheetProtection algorithmName="SHA-512" hashValue="8/dhhDzVy1cn0qVOkRcTdPjhBzCRnc//zXAPNGGpAzZGdA9h4bFqRXPuL9b4SXciLXvTEo3BokG/PdCXurydXA==" saltValue="vA7hk3mQz52/2/DhHc1IQA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5" sqref="I15"/>
    </sheetView>
  </sheetViews>
  <sheetFormatPr defaultColWidth="8.85546875" defaultRowHeight="15"/>
  <cols>
    <col min="1" max="1" width="3.7109375" style="111" customWidth="1"/>
    <col min="2" max="3" width="2.28515625" style="111" customWidth="1"/>
    <col min="4" max="4" width="25.7109375" style="111" customWidth="1"/>
    <col min="5" max="5" width="40.7109375" style="112" customWidth="1"/>
    <col min="6" max="6" width="2.7109375" style="112" customWidth="1"/>
    <col min="7" max="7" width="16.28515625" style="113" bestFit="1" customWidth="1"/>
    <col min="8" max="8" width="2.7109375" style="114" customWidth="1"/>
    <col min="9" max="13" width="13.7109375" style="114" customWidth="1"/>
    <col min="14" max="14" width="55.7109375" style="115" customWidth="1"/>
    <col min="15" max="16384" width="8.85546875" style="111"/>
  </cols>
  <sheetData>
    <row r="1" spans="2:14" ht="15.75" thickBot="1"/>
    <row r="2" spans="2:14" s="112" customFormat="1" ht="16.5" customHeight="1" thickTop="1">
      <c r="B2" s="1187" t="s">
        <v>298</v>
      </c>
      <c r="C2" s="1188"/>
      <c r="D2" s="1188"/>
      <c r="E2" s="1188"/>
      <c r="F2" s="1189"/>
      <c r="G2" s="1194" t="str">
        <f>UPPER('4) Pre-Opening Period Budget'!B2)</f>
        <v>PLEASE ENTER SCHOOL NAME ON TAB - "1) SCHOOL INFORMATION"</v>
      </c>
      <c r="H2" s="1195"/>
      <c r="I2" s="1195"/>
      <c r="J2" s="1195"/>
      <c r="K2" s="1195"/>
      <c r="L2" s="1195"/>
      <c r="M2" s="1195"/>
      <c r="N2" s="905"/>
    </row>
    <row r="3" spans="2:14" s="112" customFormat="1" ht="14.25" customHeight="1">
      <c r="B3" s="1190"/>
      <c r="C3" s="1166"/>
      <c r="D3" s="1166"/>
      <c r="E3" s="1166"/>
      <c r="F3" s="1167"/>
      <c r="G3" s="1196"/>
      <c r="H3" s="1197"/>
      <c r="I3" s="1197"/>
      <c r="J3" s="1197"/>
      <c r="K3" s="1197"/>
      <c r="L3" s="1197"/>
      <c r="M3" s="1197"/>
      <c r="N3" s="906" t="s">
        <v>105</v>
      </c>
    </row>
    <row r="4" spans="2:14" s="112" customFormat="1" ht="14.25" customHeight="1">
      <c r="B4" s="1191"/>
      <c r="C4" s="1169"/>
      <c r="D4" s="1169"/>
      <c r="E4" s="1169"/>
      <c r="F4" s="1170"/>
      <c r="G4" s="1192" t="s">
        <v>117</v>
      </c>
      <c r="H4" s="1193"/>
      <c r="I4" s="1193"/>
      <c r="J4" s="1193"/>
      <c r="K4" s="1193"/>
      <c r="L4" s="1193"/>
      <c r="M4" s="1193"/>
      <c r="N4" s="906"/>
    </row>
    <row r="5" spans="2:14" s="112" customFormat="1" ht="30">
      <c r="B5" s="1203" t="s">
        <v>297</v>
      </c>
      <c r="C5" s="1204"/>
      <c r="D5" s="1204"/>
      <c r="E5" s="1204"/>
      <c r="F5" s="1205"/>
      <c r="G5" s="1192" t="str">
        <f>CONTROL!$G$19&amp;" THROUGH "&amp;CONTROL!$G$23</f>
        <v>2024-25 THROUGH 2028-29</v>
      </c>
      <c r="H5" s="1193"/>
      <c r="I5" s="1193"/>
      <c r="J5" s="1193"/>
      <c r="K5" s="1193"/>
      <c r="L5" s="1193"/>
      <c r="M5" s="1193"/>
      <c r="N5" s="907" t="s">
        <v>299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340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201"/>
      <c r="C11" s="1150"/>
      <c r="D11" s="1150"/>
      <c r="E11" s="1150"/>
      <c r="F11" s="136"/>
      <c r="G11" s="1202"/>
      <c r="H11" s="1200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201"/>
      <c r="C12" s="1150"/>
      <c r="D12" s="1150"/>
      <c r="E12" s="1150"/>
      <c r="F12" s="136"/>
      <c r="G12" s="1202"/>
      <c r="H12" s="1200"/>
      <c r="I12" s="138" t="str">
        <f>CONTROL!G19</f>
        <v>2024-25</v>
      </c>
      <c r="J12" s="138" t="str">
        <f>CONTROL!G20</f>
        <v>2025-26</v>
      </c>
      <c r="K12" s="138" t="str">
        <f>CONTROL!G21</f>
        <v>2026-27</v>
      </c>
      <c r="L12" s="138" t="str">
        <f>CONTROL!G22</f>
        <v>2027-28</v>
      </c>
      <c r="M12" s="881" t="str">
        <f>CONTROL!G23</f>
        <v>2028-29</v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98" t="s">
        <v>116</v>
      </c>
      <c r="J14" s="1198"/>
      <c r="K14" s="1198"/>
      <c r="L14" s="1198"/>
      <c r="M14" s="1199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6">
        <v>0</v>
      </c>
      <c r="J15" s="1056">
        <v>0</v>
      </c>
      <c r="K15" s="1056">
        <v>0</v>
      </c>
      <c r="L15" s="1056">
        <v>0</v>
      </c>
      <c r="M15" s="1056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(2023-24)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166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1143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211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212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1144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214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215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216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217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218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219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220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221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222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223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7.25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343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342</v>
      </c>
      <c r="E33" s="245"/>
      <c r="F33" s="920" t="s">
        <v>343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457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4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7.25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7.25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233</v>
      </c>
      <c r="H69" s="146"/>
      <c r="I69" s="146"/>
      <c r="J69" s="146"/>
      <c r="K69" s="146"/>
      <c r="L69" s="146"/>
      <c r="M69" s="146"/>
      <c r="N69" s="912" t="s">
        <v>289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7.25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7.25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7.25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7.25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7.25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7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7.25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418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7.25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7.25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166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210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211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212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213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214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215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216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217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218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219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220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221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222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223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7.25">
      <c r="B175" s="147"/>
      <c r="C175" s="148"/>
      <c r="D175" s="151" t="s">
        <v>167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7.25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7.25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7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7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65" t="s">
        <v>322</v>
      </c>
      <c r="C2" s="766"/>
      <c r="D2" s="766"/>
      <c r="E2" s="766"/>
      <c r="F2" s="766"/>
      <c r="G2" s="766"/>
      <c r="H2" s="766"/>
      <c r="I2" s="766"/>
    </row>
    <row r="4" spans="1:10" ht="18.75">
      <c r="B4" s="1215" t="str">
        <f>IF(CONTROL!B98=CONTROL!$B$167,Mssg3,"Largest Enrollment District:  "&amp;CONTROL!B98)</f>
        <v>Please complete entering all information on tab - "2) Enrollment Chart"</v>
      </c>
      <c r="C4" s="1216"/>
      <c r="D4" s="1216"/>
      <c r="E4" s="1216"/>
      <c r="F4" s="1216"/>
      <c r="G4" s="1216"/>
      <c r="H4" s="1216"/>
      <c r="I4" s="1217"/>
    </row>
    <row r="5" spans="1:10" ht="30">
      <c r="B5" s="815" t="s">
        <v>323</v>
      </c>
      <c r="C5" s="815" t="s">
        <v>324</v>
      </c>
      <c r="D5" s="815" t="s">
        <v>325</v>
      </c>
      <c r="E5" s="816" t="s">
        <v>332</v>
      </c>
      <c r="F5" s="815" t="s">
        <v>326</v>
      </c>
      <c r="G5" s="817" t="s">
        <v>333</v>
      </c>
      <c r="H5" s="815" t="s">
        <v>327</v>
      </c>
      <c r="I5" s="817" t="s">
        <v>334</v>
      </c>
    </row>
    <row r="6" spans="1:10" ht="75">
      <c r="B6" s="767" t="s">
        <v>328</v>
      </c>
      <c r="C6" s="767" t="s">
        <v>329</v>
      </c>
      <c r="D6" s="767" t="s">
        <v>150</v>
      </c>
      <c r="E6" s="767" t="s">
        <v>151</v>
      </c>
      <c r="F6" s="767" t="s">
        <v>330</v>
      </c>
      <c r="G6" s="767" t="s">
        <v>331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444</v>
      </c>
    </row>
    <row r="7" spans="1:10" ht="30" customHeight="1">
      <c r="B7" s="768" t="str">
        <f>"Year 1 ("&amp;CONTROL!G19&amp;")"</f>
        <v>Year 1 (2024-25)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(2025-26)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(2026-27)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(2027-28)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(2028-29)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206" t="s">
        <v>335</v>
      </c>
      <c r="C13" s="1207"/>
      <c r="D13" s="1208"/>
      <c r="E13" s="1209" t="str">
        <f>IF(ISBLANK('2) Enrollment Chart'!D80)=TRUE,"(Enter Source on Tab 2, ""Enrollment Chart"")",'2) Enrollment Chart'!D80)</f>
        <v>(Enter Source on Tab 2, "Enrollment Chart")</v>
      </c>
      <c r="F13" s="1210"/>
      <c r="G13" s="1210"/>
      <c r="H13" s="1210"/>
      <c r="I13" s="1211"/>
    </row>
    <row r="14" spans="1:10" ht="60" customHeight="1">
      <c r="B14" s="1206" t="s">
        <v>336</v>
      </c>
      <c r="C14" s="1207"/>
      <c r="D14" s="1208"/>
      <c r="E14" s="1212"/>
      <c r="F14" s="1213"/>
      <c r="G14" s="1213"/>
      <c r="H14" s="1213"/>
      <c r="I14" s="1214"/>
    </row>
    <row r="15" spans="1:10" s="4" customFormat="1" ht="27.75" customHeight="1">
      <c r="A15"/>
      <c r="J15"/>
    </row>
    <row r="16" spans="1:10" ht="18.75">
      <c r="B16" s="1215" t="str">
        <f>"Second Largest Enrollment District:  "&amp;IF(CONTROL!B99&lt;&gt;CONTROL!$B$167,CONTROL!B99,"N/A")</f>
        <v>Second Largest Enrollment District:  N/A</v>
      </c>
      <c r="C16" s="1216"/>
      <c r="D16" s="1216"/>
      <c r="E16" s="1216"/>
      <c r="F16" s="1216"/>
      <c r="G16" s="1216"/>
      <c r="H16" s="1216"/>
      <c r="I16" s="1217"/>
    </row>
    <row r="17" spans="2:9" ht="30">
      <c r="B17" s="815" t="s">
        <v>323</v>
      </c>
      <c r="C17" s="815" t="s">
        <v>324</v>
      </c>
      <c r="D17" s="815" t="s">
        <v>325</v>
      </c>
      <c r="E17" s="816" t="s">
        <v>332</v>
      </c>
      <c r="F17" s="815" t="s">
        <v>326</v>
      </c>
      <c r="G17" s="817" t="s">
        <v>333</v>
      </c>
      <c r="H17" s="815" t="s">
        <v>327</v>
      </c>
      <c r="I17" s="817" t="s">
        <v>334</v>
      </c>
    </row>
    <row r="18" spans="2:9" ht="75">
      <c r="B18" s="767" t="s">
        <v>328</v>
      </c>
      <c r="C18" s="767" t="s">
        <v>329</v>
      </c>
      <c r="D18" s="767" t="s">
        <v>150</v>
      </c>
      <c r="E18" s="767" t="s">
        <v>151</v>
      </c>
      <c r="F18" s="767" t="s">
        <v>330</v>
      </c>
      <c r="G18" s="767" t="s">
        <v>331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444</v>
      </c>
    </row>
    <row r="19" spans="2:9" ht="30" customHeight="1">
      <c r="B19" s="768" t="str">
        <f>"Year 1 ("&amp;CONTROL!G19&amp;")"</f>
        <v>Year 1 (2024-25)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(2025-26)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(2026-27)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(2027-28)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(2028-29)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206" t="s">
        <v>335</v>
      </c>
      <c r="C25" s="1207"/>
      <c r="D25" s="1208"/>
      <c r="E25" s="1209" t="str">
        <f>IF(AND(CONTROL!B99&lt;&gt;CONTROL!$B$167,ISBLANK('2) Enrollment Chart'!D85)=TRUE),"(Enter Source on Tab 2, ""Enrollment Chart"")",IF(CONTROL!B99=CONTROL!$B$167,"",'2) Enrollment Chart'!D85))</f>
        <v/>
      </c>
      <c r="F25" s="1210"/>
      <c r="G25" s="1210"/>
      <c r="H25" s="1210"/>
      <c r="I25" s="1211"/>
    </row>
    <row r="26" spans="2:9" ht="60" customHeight="1">
      <c r="B26" s="1206" t="s">
        <v>336</v>
      </c>
      <c r="C26" s="1207"/>
      <c r="D26" s="1208"/>
      <c r="E26" s="1212"/>
      <c r="F26" s="1213"/>
      <c r="G26" s="1213"/>
      <c r="H26" s="1213"/>
      <c r="I26" s="1214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F96" sqref="F96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73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72" t="s">
        <v>419</v>
      </c>
      <c r="B4" s="71"/>
      <c r="K4"/>
      <c r="L4"/>
      <c r="M4"/>
      <c r="N4"/>
      <c r="O4"/>
      <c r="P4"/>
      <c r="Q4"/>
    </row>
    <row r="5" spans="1:17" ht="18.75">
      <c r="A5" s="21"/>
      <c r="B5" s="47" t="s">
        <v>170</v>
      </c>
      <c r="C5" s="955" t="s">
        <v>422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75">
      <c r="A6" s="22"/>
      <c r="B6" s="47" t="s">
        <v>171</v>
      </c>
      <c r="C6" s="955" t="s">
        <v>422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75">
      <c r="A7" s="22"/>
      <c r="B7" s="47" t="s">
        <v>172</v>
      </c>
      <c r="C7" s="955" t="s">
        <v>422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75">
      <c r="A8" s="22"/>
      <c r="B8" s="47" t="s">
        <v>173</v>
      </c>
      <c r="C8" s="955" t="s">
        <v>422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75">
      <c r="A9" s="22"/>
      <c r="B9" s="47" t="s">
        <v>174</v>
      </c>
      <c r="C9" s="955" t="s">
        <v>422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169</v>
      </c>
      <c r="C11" s="955" t="s">
        <v>422</v>
      </c>
      <c r="D11" s="956"/>
      <c r="E11" s="9"/>
      <c r="F11" s="10"/>
      <c r="G11" s="10"/>
      <c r="H11" s="11"/>
      <c r="I11" s="12" t="str">
        <f>AcadYr1</f>
        <v>2024-25</v>
      </c>
      <c r="J11" s="73">
        <f>IF(I11=B18,0,1)</f>
        <v>1</v>
      </c>
      <c r="L11"/>
      <c r="M11"/>
      <c r="N11"/>
      <c r="O11"/>
      <c r="P11"/>
      <c r="Q11"/>
    </row>
    <row r="12" spans="1:17">
      <c r="A12" s="4"/>
      <c r="B12" s="47" t="s">
        <v>424</v>
      </c>
      <c r="C12" s="955" t="s">
        <v>422</v>
      </c>
      <c r="D12" s="956"/>
      <c r="E12" s="964"/>
      <c r="F12" s="965"/>
      <c r="G12" s="966"/>
      <c r="H12" s="965"/>
      <c r="I12" s="967" t="str">
        <f>PreOpenPd</f>
        <v>July 1, 2023 - June 30, 2024</v>
      </c>
      <c r="J12" s="74"/>
      <c r="L12"/>
      <c r="M12"/>
      <c r="N12"/>
      <c r="O12"/>
      <c r="P12"/>
      <c r="Q12"/>
    </row>
    <row r="13" spans="1:17">
      <c r="A13" s="4"/>
      <c r="B13" s="47" t="s">
        <v>421</v>
      </c>
      <c r="C13" s="955" t="s">
        <v>423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2024-25 through 2028-29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426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432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2024-25</v>
      </c>
      <c r="C19" s="3">
        <v>2024</v>
      </c>
      <c r="E19" s="8" t="s">
        <v>111</v>
      </c>
      <c r="F19" s="8">
        <f>IFERROR(MATCH(AcadYr1,$B$19:$B$23,0),"")</f>
        <v>1</v>
      </c>
      <c r="G19" s="8" t="str">
        <f>IF(AcadYr1=B18,"",AcadYr1)</f>
        <v>2024-25</v>
      </c>
      <c r="H19" s="8">
        <f>IFERROR(VLOOKUP(F19,$A$19:$C$28,3),"")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2025-26</v>
      </c>
      <c r="C20" s="3">
        <f t="shared" ref="C20:C28" si="1">C19+1</f>
        <v>2025</v>
      </c>
      <c r="E20" s="8" t="s">
        <v>112</v>
      </c>
      <c r="F20" s="8">
        <f>IFERROR(F19+1,"")</f>
        <v>2</v>
      </c>
      <c r="G20" s="8" t="str">
        <f>IFERROR(VLOOKUP(F20,$A$19:$C$28,2),"")</f>
        <v>2025-26</v>
      </c>
      <c r="H20" s="8">
        <f>IFERROR(VLOOKUP(F20,$A$19:$C$28,3),"")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2026-27</v>
      </c>
      <c r="C21" s="2">
        <f t="shared" si="1"/>
        <v>2026</v>
      </c>
      <c r="E21" s="8" t="s">
        <v>113</v>
      </c>
      <c r="F21" s="8">
        <f>IFERROR(F20+1,"")</f>
        <v>3</v>
      </c>
      <c r="G21" s="8" t="str">
        <f>IFERROR(VLOOKUP(F21,$A$19:$C$28,2),"")</f>
        <v>2026-27</v>
      </c>
      <c r="H21" s="8">
        <f>IFERROR(VLOOKUP(F21,$A$19:$C$28,3),"")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2027-28</v>
      </c>
      <c r="C22" s="2">
        <f t="shared" si="1"/>
        <v>2027</v>
      </c>
      <c r="E22" s="8" t="s">
        <v>114</v>
      </c>
      <c r="F22" s="8">
        <f>IFERROR(F21+1,"")</f>
        <v>4</v>
      </c>
      <c r="G22" s="8" t="str">
        <f>IFERROR(VLOOKUP(F22,$A$19:$C$28,2),"")</f>
        <v>2027-28</v>
      </c>
      <c r="H22" s="8">
        <f>IFERROR(VLOOKUP(F22,$A$19:$C$28,3),"")</f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2028-29</v>
      </c>
      <c r="C23" s="2">
        <f t="shared" si="1"/>
        <v>2028</v>
      </c>
      <c r="E23" s="8" t="s">
        <v>115</v>
      </c>
      <c r="F23" s="8">
        <f>IFERROR(F22+1,"")</f>
        <v>5</v>
      </c>
      <c r="G23" s="8" t="str">
        <f>IFERROR(VLOOKUP(F23,$A$19:$C$28,2),"")</f>
        <v>2028-29</v>
      </c>
      <c r="H23" s="8">
        <f>IFERROR(VLOOKUP(F23,$A$19:$C$28,3),"")</f>
        <v>2028</v>
      </c>
      <c r="I23" s="8">
        <f>IFERROR(H23+1,"")</f>
        <v>2029</v>
      </c>
    </row>
    <row r="24" spans="1:34">
      <c r="A24" s="4">
        <v>6</v>
      </c>
      <c r="B24" s="1" t="str">
        <f t="shared" si="0"/>
        <v>2029-30</v>
      </c>
      <c r="C24" s="2">
        <f t="shared" si="1"/>
        <v>2029</v>
      </c>
      <c r="J24" s="76"/>
      <c r="L24"/>
      <c r="M24"/>
    </row>
    <row r="25" spans="1:34">
      <c r="A25" s="4">
        <v>7</v>
      </c>
      <c r="B25" s="1" t="str">
        <f t="shared" si="0"/>
        <v>2030-31</v>
      </c>
      <c r="C25" s="2">
        <f t="shared" si="1"/>
        <v>2030</v>
      </c>
      <c r="J25"/>
      <c r="L25"/>
      <c r="M25"/>
    </row>
    <row r="26" spans="1:34">
      <c r="A26" s="4">
        <v>8</v>
      </c>
      <c r="B26" s="1" t="str">
        <f t="shared" si="0"/>
        <v>2031-32</v>
      </c>
      <c r="C26" s="2">
        <f t="shared" si="1"/>
        <v>2031</v>
      </c>
      <c r="J26"/>
      <c r="L26"/>
      <c r="M26"/>
    </row>
    <row r="27" spans="1:34">
      <c r="A27" s="4">
        <v>9</v>
      </c>
      <c r="B27" s="1" t="str">
        <f t="shared" si="0"/>
        <v>2032-33</v>
      </c>
      <c r="C27" s="2">
        <f t="shared" si="1"/>
        <v>2032</v>
      </c>
      <c r="E27" s="1057" t="s">
        <v>455</v>
      </c>
      <c r="F27" s="961" t="s">
        <v>456</v>
      </c>
      <c r="G27" s="961"/>
      <c r="H27" s="961"/>
      <c r="I27" s="961"/>
      <c r="J27" s="76"/>
      <c r="L27"/>
      <c r="M27"/>
    </row>
    <row r="28" spans="1:34" ht="30" customHeight="1">
      <c r="A28" s="1058">
        <v>10</v>
      </c>
      <c r="B28" s="112" t="str">
        <f>C28&amp;"-"&amp;RIGHT(C28+1,2)</f>
        <v>2033-34</v>
      </c>
      <c r="C28" s="1059">
        <f t="shared" si="1"/>
        <v>2033</v>
      </c>
      <c r="E28" s="1060">
        <f>IF(I11=B19,0.1,IF(I11=B20,0.12,0))</f>
        <v>0.1</v>
      </c>
      <c r="F28" s="1218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219"/>
      <c r="H28" s="1219"/>
      <c r="I28" s="1220"/>
      <c r="J28" s="76"/>
      <c r="L28"/>
      <c r="M28"/>
    </row>
    <row r="29" spans="1:34">
      <c r="J29" s="76"/>
      <c r="L29"/>
      <c r="M29"/>
    </row>
    <row r="30" spans="1:34">
      <c r="A30" s="968" t="s">
        <v>425</v>
      </c>
      <c r="J30" s="4"/>
    </row>
    <row r="31" spans="1:34">
      <c r="A31" s="960" t="s">
        <v>162</v>
      </c>
      <c r="B31" s="4" t="s">
        <v>420</v>
      </c>
      <c r="E31" s="13"/>
    </row>
    <row r="32" spans="1:34">
      <c r="B32" s="998" t="s">
        <v>432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>July 1, 2023 - June 30, 2024</v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175</v>
      </c>
      <c r="C39" s="1"/>
      <c r="K39" s="39"/>
    </row>
    <row r="40" spans="1:16">
      <c r="A40" s="7">
        <v>1</v>
      </c>
      <c r="B40" s="15" t="s">
        <v>338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339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337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200</v>
      </c>
    </row>
    <row r="45" spans="1:16">
      <c r="A45" s="7">
        <v>0</v>
      </c>
      <c r="B45" s="1" t="s">
        <v>431</v>
      </c>
    </row>
    <row r="46" spans="1:16">
      <c r="A46" s="7">
        <v>1</v>
      </c>
      <c r="B46" s="4" t="s">
        <v>201</v>
      </c>
    </row>
    <row r="47" spans="1:16">
      <c r="A47" s="7">
        <v>2</v>
      </c>
      <c r="B47" s="4" t="s">
        <v>202</v>
      </c>
    </row>
    <row r="48" spans="1:16">
      <c r="A48" s="7">
        <v>3</v>
      </c>
      <c r="B48" s="4" t="s">
        <v>203</v>
      </c>
    </row>
    <row r="50" spans="1:20">
      <c r="A50" s="72" t="s">
        <v>176</v>
      </c>
    </row>
    <row r="51" spans="1:20">
      <c r="A51" s="72"/>
      <c r="E51" s="78" t="s">
        <v>231</v>
      </c>
      <c r="F51" s="77"/>
      <c r="G51" s="77"/>
      <c r="H51" s="77"/>
      <c r="I51" s="77"/>
      <c r="L51" s="72" t="s">
        <v>398</v>
      </c>
    </row>
    <row r="52" spans="1:20">
      <c r="E52" s="63" t="str">
        <f>G19</f>
        <v>2024-25</v>
      </c>
      <c r="F52" s="63" t="str">
        <f>G20</f>
        <v>2025-26</v>
      </c>
      <c r="G52" s="63" t="str">
        <f>G21</f>
        <v>2026-27</v>
      </c>
      <c r="H52" s="63" t="str">
        <f>G22</f>
        <v>2027-28</v>
      </c>
      <c r="I52" s="63" t="str">
        <f>G23</f>
        <v>2028-29</v>
      </c>
      <c r="L52" s="926" t="s">
        <v>399</v>
      </c>
      <c r="M52" s="949" t="s">
        <v>401</v>
      </c>
      <c r="N52" s="1221" t="s">
        <v>400</v>
      </c>
      <c r="O52" s="1222"/>
      <c r="P52" s="1222"/>
      <c r="Q52" s="1222"/>
      <c r="R52" s="1222"/>
      <c r="S52" s="1222"/>
      <c r="T52" s="1223"/>
    </row>
    <row r="53" spans="1:20">
      <c r="B53" s="4" t="s">
        <v>208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27" t="s">
        <v>403</v>
      </c>
      <c r="O53" s="1228"/>
      <c r="P53" s="1228"/>
      <c r="Q53" s="1228"/>
      <c r="R53" s="1228"/>
      <c r="S53" s="1228"/>
      <c r="T53" s="1229"/>
    </row>
    <row r="54" spans="1:20" ht="15.75" thickBot="1">
      <c r="B54" s="4" t="s">
        <v>224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27" t="s">
        <v>404</v>
      </c>
      <c r="O54" s="1228"/>
      <c r="P54" s="1228"/>
      <c r="Q54" s="1228"/>
      <c r="R54" s="1228"/>
      <c r="S54" s="1228"/>
      <c r="T54" s="1229"/>
    </row>
    <row r="55" spans="1:20" ht="15.75" thickBot="1">
      <c r="B55" s="4" t="s">
        <v>209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27" t="s">
        <v>402</v>
      </c>
      <c r="O55" s="1228"/>
      <c r="P55" s="1228"/>
      <c r="Q55" s="1228"/>
      <c r="R55" s="1228"/>
      <c r="S55" s="1228"/>
      <c r="T55" s="1229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75" thickBot="1"/>
    <row r="60" spans="1:20" ht="19.5" thickBot="1">
      <c r="D60" s="68" t="s">
        <v>409</v>
      </c>
      <c r="E60" s="69"/>
      <c r="F60" s="69"/>
      <c r="G60" s="69"/>
      <c r="H60" s="69"/>
      <c r="I60" s="70"/>
    </row>
    <row r="61" spans="1:20">
      <c r="D61" s="990" t="s">
        <v>206</v>
      </c>
      <c r="E61" s="991"/>
      <c r="F61" s="991"/>
      <c r="G61" s="991"/>
      <c r="H61" s="991"/>
      <c r="I61" s="992"/>
    </row>
    <row r="62" spans="1:20">
      <c r="D62" s="56" t="s">
        <v>205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57" t="str">
        <f>CONTROL!$G$23</f>
        <v>2028-29</v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207</v>
      </c>
      <c r="E76" s="67"/>
      <c r="F76" s="64"/>
      <c r="G76" s="64"/>
      <c r="H76" s="64"/>
      <c r="I76" s="65"/>
    </row>
    <row r="77" spans="3:9">
      <c r="D77" s="56" t="s">
        <v>205</v>
      </c>
      <c r="E77" s="26" t="str">
        <f>CONTROL!$G$19</f>
        <v>2024-25</v>
      </c>
      <c r="F77" s="26" t="str">
        <f>CONTROL!$G$20</f>
        <v>2025-26</v>
      </c>
      <c r="G77" s="26" t="str">
        <f>CONTROL!$G$21</f>
        <v>2026-27</v>
      </c>
      <c r="H77" s="26" t="str">
        <f>CONTROL!$G$22</f>
        <v>2027-28</v>
      </c>
      <c r="I77" s="57" t="str">
        <f>CONTROL!$G$23</f>
        <v>2028-29</v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859" t="s">
        <v>225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24" t="s">
        <v>341</v>
      </c>
    </row>
    <row r="94" spans="2:24" ht="15.75" customHeight="1" thickBot="1">
      <c r="Q94" s="1224"/>
    </row>
    <row r="95" spans="2:24" ht="15" customHeight="1">
      <c r="B95" s="87" t="s">
        <v>232</v>
      </c>
      <c r="D95" s="78" t="s">
        <v>347</v>
      </c>
      <c r="E95" s="77"/>
      <c r="F95" s="77"/>
      <c r="G95" s="77"/>
      <c r="H95" s="77"/>
      <c r="I95" s="77"/>
      <c r="K95" s="78" t="s">
        <v>204</v>
      </c>
      <c r="L95" s="77"/>
      <c r="M95" s="77"/>
      <c r="N95" s="77"/>
      <c r="O95" s="77"/>
      <c r="P95" s="77"/>
      <c r="Q95" s="1224"/>
      <c r="S95" s="78" t="s">
        <v>345</v>
      </c>
      <c r="T95" s="77"/>
      <c r="U95" s="77"/>
      <c r="V95" s="77"/>
      <c r="W95" s="77"/>
      <c r="X95" s="77"/>
    </row>
    <row r="96" spans="2:24" ht="15.75" thickBot="1">
      <c r="B96" s="859" t="s">
        <v>228</v>
      </c>
      <c r="C96" s="1225" t="s">
        <v>346</v>
      </c>
      <c r="D96" s="47" t="s">
        <v>227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24"/>
      <c r="S96" s="18"/>
      <c r="T96" s="79"/>
      <c r="U96" s="79"/>
      <c r="V96" s="79"/>
      <c r="W96" s="79"/>
      <c r="X96" s="851"/>
    </row>
    <row r="97" spans="1:24">
      <c r="B97" s="55"/>
      <c r="C97" s="1226"/>
      <c r="D97" s="47" t="s">
        <v>226</v>
      </c>
      <c r="E97" s="26" t="str">
        <f>CONTROL!$G$19</f>
        <v>2024-25</v>
      </c>
      <c r="F97" s="26" t="str">
        <f>CONTROL!$G$20</f>
        <v>2025-26</v>
      </c>
      <c r="G97" s="26" t="str">
        <f>CONTROL!$G$21</f>
        <v>2026-27</v>
      </c>
      <c r="H97" s="26" t="str">
        <f>CONTROL!$G$22</f>
        <v>2027-28</v>
      </c>
      <c r="I97" s="26" t="str">
        <f>CONTROL!$G$23</f>
        <v>2028-29</v>
      </c>
      <c r="K97" s="949" t="s">
        <v>226</v>
      </c>
      <c r="L97" s="26" t="str">
        <f>CONTROL!$G$19</f>
        <v>2024-25</v>
      </c>
      <c r="M97" s="26" t="str">
        <f>CONTROL!$G$20</f>
        <v>2025-26</v>
      </c>
      <c r="N97" s="26" t="str">
        <f>CONTROL!$G$21</f>
        <v>2026-27</v>
      </c>
      <c r="O97" s="26" t="str">
        <f>CONTROL!$G$22</f>
        <v>2027-28</v>
      </c>
      <c r="P97" s="852" t="str">
        <f>CONTROL!$G$23</f>
        <v>2028-29</v>
      </c>
      <c r="Q97" s="853" t="s">
        <v>314</v>
      </c>
      <c r="S97" s="18" t="s">
        <v>226</v>
      </c>
      <c r="T97" s="26" t="str">
        <f>CONTROL!$G$19</f>
        <v>2024-25</v>
      </c>
      <c r="U97" s="26" t="str">
        <f>CONTROL!$G$20</f>
        <v>2025-26</v>
      </c>
      <c r="V97" s="26" t="str">
        <f>CONTROL!$G$21</f>
        <v>2026-27</v>
      </c>
      <c r="W97" s="26" t="str">
        <f>CONTROL!$G$22</f>
        <v>2027-28</v>
      </c>
      <c r="X97" s="852" t="str">
        <f>CONTROL!$G$23</f>
        <v>2028-29</v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District'!$F$6:$F$683,MATCH($B98,'Funding by District'!$D$6:$D$683,0),0),0)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District'!$F$6:$F$683,MATCH($B99,'Funding by District'!$D$6:$D$683,0),0),0)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District'!$F$6:$F$683,MATCH($B100,'Funding by District'!$D$6:$D$683,0),0),0)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District'!$F$6:$F$683,MATCH($B101,'Funding by District'!$D$6:$D$683,0),0),0)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District'!$F$6:$F$683,MATCH($B102,'Funding by District'!$D$6:$D$683,0),0),0)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District'!$F$6:$F$683,MATCH($B103,'Funding by District'!$D$6:$D$683,0),0),0)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District'!$F$6:$F$683,MATCH($B104,'Funding by District'!$D$6:$D$683,0),0),0)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District'!$F$6:$F$683,MATCH($B105,'Funding by District'!$D$6:$D$683,0),0),0)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District'!$F$6:$F$683,MATCH($B106,'Funding by District'!$D$6:$D$683,0),0),0)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District'!$F$6:$F$683,MATCH($B107,'Funding by District'!$D$6:$D$683,0),0),0)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District'!$F$6:$F$683,MATCH($B108,'Funding by District'!$D$6:$D$683,0),0),0)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District'!$F$6:$F$683,MATCH($B109,'Funding by District'!$D$6:$D$683,0),0),0)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District'!$F$6:$F$683,MATCH($B110,'Funding by District'!$D$6:$D$683,0),0),0)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District'!$F$6:$F$683,MATCH($B111,'Funding by District'!$D$6:$D$683,0),0),0)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7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District'!$F$6:$F$683,MATCH($B112,'Funding by District'!$D$6:$D$683,0),0),0)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District'!$F$6:$F$683,MATCH($B113,'Funding by District'!$D$6:$D$683,0),0),0)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District'!$F$6:$F$683,MATCH($B114,'Funding by District'!$D$6:$D$683,0),0),0)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District'!$F$6:$F$683,MATCH($B115,'Funding by District'!$D$6:$D$683,0),0),0)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District'!$F$6:$F$683,MATCH($B116,'Funding by District'!$D$6:$D$683,0),0),0)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District'!$F$6:$F$683,MATCH($B117,'Funding by District'!$D$6:$D$683,0),0),0)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District'!$F$6:$F$683,MATCH($B118,'Funding by District'!$D$6:$D$683,0),0),0)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District'!$F$6:$F$683,MATCH($B119,'Funding by District'!$D$6:$D$683,0),0),0)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District'!$F$6:$F$683,MATCH($B120,'Funding by District'!$D$6:$D$683,0),0),0)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District'!$F$6:$F$683,MATCH($B121,'Funding by District'!$D$6:$D$683,0),0),0)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District'!$F$6:$F$683,MATCH($B122,'Funding by District'!$D$6:$D$683,0),0),0)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District'!$F$6:$F$683,MATCH($B123,'Funding by District'!$D$6:$D$683,0),0),0)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District'!$F$6:$F$683,MATCH($B124,'Funding by District'!$D$6:$D$683,0),0),0)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District'!$F$6:$F$683,MATCH($B125,'Funding by District'!$D$6:$D$683,0),0),0)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District'!$F$6:$F$683,MATCH($B126,'Funding by District'!$D$6:$D$683,0),0),0)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District'!$F$6:$F$683,MATCH($B127,'Funding by District'!$D$6:$D$683,0),0),0)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District'!$F$6:$F$683,MATCH($B128,'Funding by District'!$D$6:$D$683,0),0),0)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District'!$F$6:$F$683,MATCH($B129,'Funding by District'!$D$6:$D$683,0),0),0)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District'!$F$6:$F$683,MATCH($B130,'Funding by District'!$D$6:$D$683,0),0),0)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District'!$F$6:$F$683,MATCH($B131,'Funding by District'!$D$6:$D$683,0),0),0)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District'!$F$6:$F$683,MATCH($B132,'Funding by District'!$D$6:$D$683,0),0),0)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District'!$F$6:$F$683,MATCH($B133,'Funding by District'!$D$6:$D$683,0),0),0)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District'!$F$6:$F$683,MATCH($B134,'Funding by District'!$D$6:$D$683,0),0),0)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District'!$F$6:$F$683,MATCH($B135,'Funding by District'!$D$6:$D$683,0),0),0)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District'!$F$6:$F$683,MATCH($B136,'Funding by District'!$D$6:$D$683,0),0),0)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District'!$F$6:$F$683,MATCH($B137,'Funding by District'!$D$6:$D$683,0),0),0)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District'!$F$6:$F$683,MATCH($B138,'Funding by District'!$D$6:$D$683,0),0),0)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District'!$F$6:$F$683,MATCH($B139,'Funding by District'!$D$6:$D$683,0),0),0)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District'!$F$6:$F$683,MATCH($B140,'Funding by District'!$D$6:$D$683,0),0),0)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District'!$F$6:$F$683,MATCH($B141,'Funding by District'!$D$6:$D$683,0),0),0)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District'!$F$6:$F$683,MATCH($B142,'Funding by District'!$D$6:$D$683,0),0),0)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District'!$F$6:$F$683,MATCH($B143,'Funding by District'!$D$6:$D$683,0),0),0)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District'!$F$6:$F$683,MATCH($B144,'Funding by District'!$D$6:$D$683,0),0),0)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District'!$F$6:$F$683,MATCH($B145,'Funding by District'!$D$6:$D$683,0),0),0)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District'!$F$6:$F$683,MATCH($B146,'Funding by District'!$D$6:$D$683,0),0),0)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District'!$F$6:$F$683,MATCH($B147,'Funding by District'!$D$6:$D$683,0),0),0)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229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344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344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230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4" t="s">
        <v>266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430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428</v>
      </c>
      <c r="M152" s="982"/>
      <c r="N152" s="964" t="s">
        <v>429</v>
      </c>
      <c r="O152" s="983"/>
      <c r="P152" s="983"/>
      <c r="Q152" s="984"/>
    </row>
    <row r="153" spans="1:34">
      <c r="A153" s="72" t="s">
        <v>234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315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75" thickBot="1">
      <c r="A154" s="72"/>
      <c r="B154" s="971" t="s">
        <v>427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316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2023-24</v>
      </c>
      <c r="D155"/>
      <c r="E155"/>
      <c r="F155"/>
      <c r="G155"/>
      <c r="H155"/>
      <c r="I155"/>
      <c r="J155"/>
    </row>
    <row r="156" spans="1:34" ht="15.75" thickBot="1">
      <c r="A156" s="969"/>
      <c r="B156"/>
      <c r="D156"/>
      <c r="E156"/>
      <c r="F156"/>
      <c r="G156"/>
      <c r="J156" s="4"/>
      <c r="K156" s="4"/>
    </row>
    <row r="157" spans="1:34" ht="19.5" thickBot="1">
      <c r="A157" s="969"/>
      <c r="B157" s="997" t="s">
        <v>435</v>
      </c>
      <c r="C157" s="814"/>
      <c r="D157" s="814"/>
      <c r="E157" s="814"/>
      <c r="F157" s="814"/>
      <c r="G157" s="1021"/>
      <c r="H157" s="1022" t="s">
        <v>443</v>
      </c>
      <c r="I157" s="1023"/>
      <c r="J157" s="1024"/>
      <c r="K157" s="4"/>
    </row>
    <row r="158" spans="1:34" ht="15.75" thickBot="1">
      <c r="A158" s="969"/>
      <c r="B158" s="996" t="s">
        <v>437</v>
      </c>
      <c r="C158" s="806"/>
      <c r="D158" s="806"/>
      <c r="E158" s="19"/>
      <c r="F158" s="19"/>
      <c r="G158" s="807"/>
      <c r="H158" s="1027" t="s">
        <v>442</v>
      </c>
      <c r="I158" s="1025"/>
      <c r="J158" s="1026"/>
      <c r="K158" s="4"/>
    </row>
    <row r="159" spans="1:34" ht="15.75" thickBot="1">
      <c r="A159" s="969"/>
      <c r="B159" s="808" t="s">
        <v>438</v>
      </c>
      <c r="C159" s="809"/>
      <c r="D159" s="809"/>
      <c r="E159" s="810"/>
      <c r="F159" s="810"/>
      <c r="G159" s="811"/>
      <c r="H159" s="39"/>
      <c r="I159"/>
      <c r="J159"/>
    </row>
    <row r="160" spans="1:34" ht="17.25">
      <c r="A160" s="969"/>
      <c r="B160" s="1020" t="s">
        <v>439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440</v>
      </c>
      <c r="C161" s="1014"/>
      <c r="D161" s="1014"/>
      <c r="E161" s="1014"/>
      <c r="F161" s="1015"/>
      <c r="G161" s="1016"/>
      <c r="H161"/>
      <c r="I161"/>
      <c r="J161"/>
    </row>
    <row r="162" spans="1:11" ht="17.25">
      <c r="A162" s="969"/>
      <c r="B162" s="1020" t="s">
        <v>321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320</v>
      </c>
      <c r="C163" s="1014"/>
      <c r="D163" s="1014"/>
      <c r="E163" s="1014"/>
      <c r="F163" s="1015"/>
      <c r="G163" s="1016"/>
      <c r="H163"/>
      <c r="I163"/>
      <c r="J163"/>
    </row>
    <row r="164" spans="1:11" ht="15.75" thickBot="1">
      <c r="B164" s="1019" t="s">
        <v>441</v>
      </c>
      <c r="C164" s="1010"/>
      <c r="D164" s="1010"/>
      <c r="E164" s="1010"/>
      <c r="F164" s="1017"/>
      <c r="G164" s="1018"/>
      <c r="K164" s="4"/>
    </row>
    <row r="165" spans="1:11">
      <c r="A165" s="72" t="s">
        <v>319</v>
      </c>
      <c r="K165" s="4"/>
    </row>
    <row r="166" spans="1:11">
      <c r="A166" s="72"/>
      <c r="B166" s="802" t="s">
        <v>317</v>
      </c>
      <c r="C166" s="804" t="s">
        <v>318</v>
      </c>
      <c r="J166" s="4"/>
      <c r="K166" s="4"/>
    </row>
    <row r="167" spans="1:11">
      <c r="B167" s="812" t="s">
        <v>433</v>
      </c>
      <c r="C167" s="813"/>
      <c r="D167" s="953" t="s">
        <v>416</v>
      </c>
      <c r="E167" s="952"/>
      <c r="H167" s="1068"/>
      <c r="J167" s="4"/>
      <c r="K167" s="4"/>
    </row>
    <row r="168" spans="1:11">
      <c r="B168" s="1069" t="str">
        <f t="array" ref="B168:B845" ca="1">IF(ROW('Funding by District'!$D$6:$D$683)-ROW($D$6)+1&gt;COUNT(C168:C846),"",
    INDEX('Funding by District'!$D:$D,SMALL(C168:C846,ROW(INDIRECT("1:"&amp;ROWS('Funding by District'!$D$6:$D$683))))))</f>
        <v>Abraham Wing School</v>
      </c>
      <c r="C168" s="805">
        <f>IF(COUNTIF(CONTROL!$B$98:$B$147,'Funding by District'!D6)&gt;=1,"",ROW()-162)</f>
        <v>6</v>
      </c>
      <c r="D168" s="55" t="s">
        <v>436</v>
      </c>
      <c r="J168" s="4"/>
      <c r="K168" s="4"/>
    </row>
    <row r="169" spans="1:11">
      <c r="B169" s="803" t="str">
        <f ca="1"/>
        <v>Addison Central School District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Adirondack Central School District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Afton Central School District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Akron Central School District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Albany City School District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Albion Central School District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Alden Central School District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Alexander Central School District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Alexandria Central School District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Alfred-Almond Central School District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Allegany-Limestone Central School District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Altmar-Parish-Williamstown Central School District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Amagansett Union Free School District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Amherst Central School District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Amityville Union Free School District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Amsterdam City School District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Andes Central School District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Andover Central School District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Ardsley Union Free School District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Argyle Central School District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Arkport Central School District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Arlington Central School District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Attica Central School District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Auburn Enlarged City School District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AuSable Valley Central School District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Averill Park Central School District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Avoca Central School District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Avon Central School District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Babylon Union Free School District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Bainbridge-Guilford Central School District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 Union Free School District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Baldwinsville Central School District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Ballston Spa Central School District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Barker Central School District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Batavia City School District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Bath Central School District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 Shore Union Free School District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Bayport-Blue Point Union Free School District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Beacon City School District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Beaver River Central School District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Bedford Central School District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Beekmantown Central School District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Belfast Central School District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Belleville Henderson Central School District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 Union Free School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Bellmore-Merrick Central High School District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Bemus Point Central School District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Berlin Central School District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Berne-Knox-Westerlo Central School District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Bethlehem Central School District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Bethpage Union Free School District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Binghamton City School District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Blind Brook-Rye Union Free School District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Bloomfield Central School District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>Bolivar-Richburg Central School District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Bolton Central School District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Boquet Valley Central School District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Bradford Central School District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Brasher Falls Central School District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Brentwood Union Free School District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Brewster Central School District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Briarcliff Manor Union Free School District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Bridgehampton Union Free School District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Brighton Central School District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Broadalbin-Perth Central School District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Brockport Central School District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Brocton Central School District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Bronxville Union Free School District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Brookfield Central School District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Brunswick Central School District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Brushton-Moira Central School District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Buffalo City School District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Burnt Hills-Ballston Lake Central School District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Byram Hills Central School District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Byron-Bergen Central School District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Cairo-Durham Central School District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Caledonia-Mumford Central School District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Cambridge Central School District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Camden Central School District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Campbell-Savona Central School District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Canajoharie Central School District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Canandaigua City School District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Canaseraga Central School District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Canastota Central School District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Candor Central School District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Canisteo-Greenwood Central School District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Canton Central School District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Carle Place Union Free School District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Carmel Central School District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Carthage Central School District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Cassadaga Valley Central School District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Cato-Meridian Central School District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Catskill Central School District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Cattaraugus-Little Valley Central School District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Cazenovia Central School District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Center Moriches Union Free School District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Islip Union Free School District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Square Central School District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Central Valley Central School District at Ilion-Mohawk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Chappaqua Central School District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Charlotte Valley Central School District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Chateaugay Central School District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Chatham Central School District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Chautauqua Lake Central School District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Chazy Union Free School District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 Central School District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Union Free School District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Central School District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Central School District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Central School District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Union Free School District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Central School District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Central School District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Central School District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Central School District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Central School District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Union Free School District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Central School District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Central School District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Central School District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Central School District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Central School District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School District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Central School District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Central School District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Union Free School District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Comsewogue Union Free School District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Connetquot Central School District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Cooperstown Central School District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Copenhagen Central School District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Copiague Union Free School District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Corinth Central School District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Corning City School District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Cornwall Central School District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Cortland City School District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Coxsackie-Athens Central School District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Croton-Harmon Union Free School District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Crown Point Central School District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Cuba-Rushford Central School District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Central School District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Union Free School District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Delhi Central School District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Union Free School District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Central School District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Central School District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Union Free School District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Central School District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Union Free School District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Central School District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Central School District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Central School District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Central School District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School District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Union Free School District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Greenbush Central School District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Hampton Union Free School District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Irondequoit Central School District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Islip Union Free School District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Meadow Union Free School District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Moriches Union Free School District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Quogue Union Free School District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Ramapo Central School District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Rochester Union Free School District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Rockaway Union Free School District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Syracuse-Minoa Central School District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Williston Union Free School District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Eastchester Union Free School District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Eastport-South Manor Central School District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Eden Central School District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Edgemont Union Free School District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Edinburg Common School District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Edmeston Central School District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Edwards-Knox Central School District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Elba Central School District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Eldred Central School District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Ellenville Central School District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Ellicottville Central School District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Elmira City School District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Heights Central School District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Elmont Union Free School District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Elmsford Union Free School District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Elwood Union Free School District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Fabius-Pompey Central School District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Fairport Central School District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Falconer Central School District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Fallsburg Central School District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Farmingdale Union Free School District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Fayetteville-Manlius Central School District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Fillmore Central School District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Fire Island Union Free School District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Fishers Island Union Free School District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Floral Park-Bellerose Union Free School District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Florida Union Free School District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Fonda-Fultonville Central School District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Forestville Central School District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Fort Ann Central School District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Fort Edward Union Free School District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Plain Central School District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Frankfort-Schuyler Central School District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Franklin Central School District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Franklin Square Union Free School District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Franklinville Central School District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Fredonia Central School District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Freeport Union Free School District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Frewsburg Central School District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Friendship Central School District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Frontier Central School District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Fulton City School District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Galway Central School District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Gananda Central School District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Garden City Union Free School District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Garrison Union Free School District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Gates-Chili Central School District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General Brown Central School District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Genesee Valley Central School District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Geneseo Central School District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Geneva City School District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Germantown Central School District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Gilbertsville-Mount Upton Central School District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Gilboa-Conesville Central School District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Glen Cove City School District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Glens Falls City School District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Gloversville Enlarged City School District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Goshen Central School District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Gouverneur Central School District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Gowanda Central School District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Grand Island Central School District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Granville Central School District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Great Neck Union Free School District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Greece Central School District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Green Island Union Free School District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Greenburgh Central 7 School District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Greene Central School District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Greenport Union Free School District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Greenville Central School District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Greenwich Central School District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Greenwood Lake Union Free School District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Groton Central School District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Guilderland Central School District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Hadley-Luzerne Central School District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Haldane Central School District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Half Hollow Hills Central School District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Hamburg Central School District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Hamilton Central School District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Hammond Central School District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Hammondsport Central School District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Hampton Bays Union Free School District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Hancock Central School District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Hannibal Central School District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Harborfields Central School District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Harpursville Central School District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Harrison Central School District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Harrisville Central School District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Hartford Central School District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Hastings-On-Hudson Union Free School District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Hauppauge Union Free School District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Hempstead Union Free School District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Hendrick Hudson Central School District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Herkimer Central School District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Hermon Dekalb Central School District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Herricks Union Free School District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Heuvelton Central School District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Hewlett-Woodmere Union Free School District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Hicksville Union Free School District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Highland Central School District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Highland Falls-Fort Montgomery Central School District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Hilton Central School District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Hinsdale Central School District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Holland Central School District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Holland Patent Central School District</v>
      </c>
      <c r="C438" s="805">
        <f>IF(COUNTIF(CONTROL!$B$98:$B$147,'Funding by District'!D276)&gt;=1,"",ROW()-162)</f>
        <v>276</v>
      </c>
    </row>
    <row r="439" spans="2:7">
      <c r="B439" s="803" t="str">
        <f ca="1"/>
        <v>Holley Central School District</v>
      </c>
      <c r="C439" s="805">
        <f>IF(COUNTIF(CONTROL!$B$98:$B$147,'Funding by District'!D277)&gt;=1,"",ROW()-162)</f>
        <v>277</v>
      </c>
    </row>
    <row r="440" spans="2:7">
      <c r="B440" s="803" t="str">
        <f ca="1"/>
        <v>Homer Central School District</v>
      </c>
      <c r="C440" s="805">
        <f>IF(COUNTIF(CONTROL!$B$98:$B$147,'Funding by District'!D278)&gt;=1,"",ROW()-162)</f>
        <v>278</v>
      </c>
    </row>
    <row r="441" spans="2:7">
      <c r="B441" s="803" t="str">
        <f ca="1"/>
        <v>Honeoye Central School District</v>
      </c>
      <c r="C441" s="805">
        <f>IF(COUNTIF(CONTROL!$B$98:$B$147,'Funding by District'!D279)&gt;=1,"",ROW()-162)</f>
        <v>279</v>
      </c>
    </row>
    <row r="442" spans="2:7">
      <c r="B442" s="803" t="str">
        <f ca="1"/>
        <v>Honeoye Falls-Lima Central School District</v>
      </c>
      <c r="C442" s="805">
        <f>IF(COUNTIF(CONTROL!$B$98:$B$147,'Funding by District'!D280)&gt;=1,"",ROW()-162)</f>
        <v>280</v>
      </c>
    </row>
    <row r="443" spans="2:7">
      <c r="B443" s="803" t="str">
        <f ca="1"/>
        <v>Hoosic Valley Central School District</v>
      </c>
      <c r="C443" s="805">
        <f>IF(COUNTIF(CONTROL!$B$98:$B$147,'Funding by District'!D281)&gt;=1,"",ROW()-162)</f>
        <v>281</v>
      </c>
    </row>
    <row r="444" spans="2:7">
      <c r="B444" s="803" t="str">
        <f ca="1"/>
        <v>Hoosick Falls Central School District</v>
      </c>
      <c r="C444" s="805">
        <f>IF(COUNTIF(CONTROL!$B$98:$B$147,'Funding by District'!D282)&gt;=1,"",ROW()-162)</f>
        <v>282</v>
      </c>
    </row>
    <row r="445" spans="2:7">
      <c r="B445" s="803" t="str">
        <f ca="1"/>
        <v>Hornell City School District</v>
      </c>
      <c r="C445" s="805">
        <f>IF(COUNTIF(CONTROL!$B$98:$B$147,'Funding by District'!D283)&gt;=1,"",ROW()-162)</f>
        <v>283</v>
      </c>
    </row>
    <row r="446" spans="2:7">
      <c r="B446" s="803" t="str">
        <f ca="1"/>
        <v>Horseheads Central School District</v>
      </c>
      <c r="C446" s="805">
        <f>IF(COUNTIF(CONTROL!$B$98:$B$147,'Funding by District'!D284)&gt;=1,"",ROW()-162)</f>
        <v>284</v>
      </c>
    </row>
    <row r="447" spans="2:7">
      <c r="B447" s="803" t="str">
        <f ca="1"/>
        <v>Hudson City School District</v>
      </c>
      <c r="C447" s="805">
        <f>IF(COUNTIF(CONTROL!$B$98:$B$147,'Funding by District'!D285)&gt;=1,"",ROW()-162)</f>
        <v>285</v>
      </c>
    </row>
    <row r="448" spans="2:7">
      <c r="B448" s="803" t="str">
        <f ca="1"/>
        <v>Hudson Falls Central School District</v>
      </c>
      <c r="C448" s="805">
        <f>IF(COUNTIF(CONTROL!$B$98:$B$147,'Funding by District'!D286)&gt;=1,"",ROW()-162)</f>
        <v>286</v>
      </c>
    </row>
    <row r="449" spans="2:3">
      <c r="B449" s="803" t="str">
        <f ca="1"/>
        <v>Hunter-Tannersville Central School District</v>
      </c>
      <c r="C449" s="805">
        <f>IF(COUNTIF(CONTROL!$B$98:$B$147,'Funding by District'!D287)&gt;=1,"",ROW()-162)</f>
        <v>287</v>
      </c>
    </row>
    <row r="450" spans="2:3">
      <c r="B450" s="803" t="str">
        <f ca="1"/>
        <v>Huntington Union Free School District</v>
      </c>
      <c r="C450" s="805">
        <f>IF(COUNTIF(CONTROL!$B$98:$B$147,'Funding by District'!D288)&gt;=1,"",ROW()-162)</f>
        <v>288</v>
      </c>
    </row>
    <row r="451" spans="2:3">
      <c r="B451" s="803" t="str">
        <f ca="1"/>
        <v>Hyde Park Central School District</v>
      </c>
      <c r="C451" s="805">
        <f>IF(COUNTIF(CONTROL!$B$98:$B$147,'Funding by District'!D289)&gt;=1,"",ROW()-162)</f>
        <v>289</v>
      </c>
    </row>
    <row r="452" spans="2:3">
      <c r="B452" s="803" t="str">
        <f ca="1"/>
        <v>Ichabod Crane Central School District</v>
      </c>
      <c r="C452" s="805">
        <f>IF(COUNTIF(CONTROL!$B$98:$B$147,'Funding by District'!D290)&gt;=1,"",ROW()-162)</f>
        <v>290</v>
      </c>
    </row>
    <row r="453" spans="2:3">
      <c r="B453" s="803" t="str">
        <f ca="1"/>
        <v>Indian Lake Central School District</v>
      </c>
      <c r="C453" s="805">
        <f>IF(COUNTIF(CONTROL!$B$98:$B$147,'Funding by District'!D291)&gt;=1,"",ROW()-162)</f>
        <v>291</v>
      </c>
    </row>
    <row r="454" spans="2:3">
      <c r="B454" s="803" t="str">
        <f ca="1"/>
        <v>Indian River Central School District</v>
      </c>
      <c r="C454" s="805">
        <f>IF(COUNTIF(CONTROL!$B$98:$B$147,'Funding by District'!D292)&gt;=1,"",ROW()-162)</f>
        <v>292</v>
      </c>
    </row>
    <row r="455" spans="2:3">
      <c r="B455" s="803" t="str">
        <f ca="1"/>
        <v>Inlet Common School District</v>
      </c>
      <c r="C455" s="805">
        <f>IF(COUNTIF(CONTROL!$B$98:$B$147,'Funding by District'!D293)&gt;=1,"",ROW()-162)</f>
        <v>293</v>
      </c>
    </row>
    <row r="456" spans="2:3">
      <c r="B456" s="803" t="str">
        <f ca="1"/>
        <v>Iroquois Central School District</v>
      </c>
      <c r="C456" s="805">
        <f>IF(COUNTIF(CONTROL!$B$98:$B$147,'Funding by District'!D294)&gt;=1,"",ROW()-162)</f>
        <v>294</v>
      </c>
    </row>
    <row r="457" spans="2:3">
      <c r="B457" s="803" t="str">
        <f ca="1"/>
        <v>Irvington Union Free School District</v>
      </c>
      <c r="C457" s="805">
        <f>IF(COUNTIF(CONTROL!$B$98:$B$147,'Funding by District'!D295)&gt;=1,"",ROW()-162)</f>
        <v>295</v>
      </c>
    </row>
    <row r="458" spans="2:3">
      <c r="B458" s="803" t="str">
        <f ca="1"/>
        <v>Island Park Union Free School District</v>
      </c>
      <c r="C458" s="805">
        <f>IF(COUNTIF(CONTROL!$B$98:$B$147,'Funding by District'!D296)&gt;=1,"",ROW()-162)</f>
        <v>296</v>
      </c>
    </row>
    <row r="459" spans="2:3">
      <c r="B459" s="803" t="str">
        <f ca="1"/>
        <v>Island Trees Union Free School District</v>
      </c>
      <c r="C459" s="805">
        <f>IF(COUNTIF(CONTROL!$B$98:$B$147,'Funding by District'!D297)&gt;=1,"",ROW()-162)</f>
        <v>297</v>
      </c>
    </row>
    <row r="460" spans="2:3">
      <c r="B460" s="803" t="str">
        <f ca="1"/>
        <v>Islip Union Free School District</v>
      </c>
      <c r="C460" s="805">
        <f>IF(COUNTIF(CONTROL!$B$98:$B$147,'Funding by District'!D298)&gt;=1,"",ROW()-162)</f>
        <v>298</v>
      </c>
    </row>
    <row r="461" spans="2:3">
      <c r="B461" s="803" t="str">
        <f ca="1"/>
        <v>Ithaca City School District</v>
      </c>
      <c r="C461" s="805">
        <f>IF(COUNTIF(CONTROL!$B$98:$B$147,'Funding by District'!D299)&gt;=1,"",ROW()-162)</f>
        <v>299</v>
      </c>
    </row>
    <row r="462" spans="2:3">
      <c r="B462" s="803" t="str">
        <f ca="1"/>
        <v>Jamestown City School District</v>
      </c>
      <c r="C462" s="805">
        <f>IF(COUNTIF(CONTROL!$B$98:$B$147,'Funding by District'!D300)&gt;=1,"",ROW()-162)</f>
        <v>300</v>
      </c>
    </row>
    <row r="463" spans="2:3">
      <c r="B463" s="803" t="str">
        <f ca="1"/>
        <v>Jamesville-Dewitt Central School District</v>
      </c>
      <c r="C463" s="805">
        <f>IF(COUNTIF(CONTROL!$B$98:$B$147,'Funding by District'!D301)&gt;=1,"",ROW()-162)</f>
        <v>301</v>
      </c>
    </row>
    <row r="464" spans="2:3">
      <c r="B464" s="803" t="str">
        <f ca="1"/>
        <v>Jasper-Troupsburg Central School District</v>
      </c>
      <c r="C464" s="805">
        <f>IF(COUNTIF(CONTROL!$B$98:$B$147,'Funding by District'!D302)&gt;=1,"",ROW()-162)</f>
        <v>302</v>
      </c>
    </row>
    <row r="465" spans="2:3">
      <c r="B465" s="803" t="str">
        <f ca="1"/>
        <v>Jefferson Central School District</v>
      </c>
      <c r="C465" s="805">
        <f>IF(COUNTIF(CONTROL!$B$98:$B$147,'Funding by District'!D303)&gt;=1,"",ROW()-162)</f>
        <v>303</v>
      </c>
    </row>
    <row r="466" spans="2:3">
      <c r="B466" s="803" t="str">
        <f ca="1"/>
        <v>Jericho Union Free School District</v>
      </c>
      <c r="C466" s="805">
        <f>IF(COUNTIF(CONTROL!$B$98:$B$147,'Funding by District'!D304)&gt;=1,"",ROW()-162)</f>
        <v>304</v>
      </c>
    </row>
    <row r="467" spans="2:3">
      <c r="B467" s="803" t="str">
        <f ca="1"/>
        <v>Johnsburg Central School District</v>
      </c>
      <c r="C467" s="805">
        <f>IF(COUNTIF(CONTROL!$B$98:$B$147,'Funding by District'!D305)&gt;=1,"",ROW()-162)</f>
        <v>305</v>
      </c>
    </row>
    <row r="468" spans="2:3">
      <c r="B468" s="803" t="str">
        <f ca="1"/>
        <v>Johnson City Central School District</v>
      </c>
      <c r="C468" s="805">
        <f>IF(COUNTIF(CONTROL!$B$98:$B$147,'Funding by District'!D306)&gt;=1,"",ROW()-162)</f>
        <v>306</v>
      </c>
    </row>
    <row r="469" spans="2:3">
      <c r="B469" s="803" t="str">
        <f ca="1"/>
        <v>Johnstown City School District</v>
      </c>
      <c r="C469" s="805">
        <f>IF(COUNTIF(CONTROL!$B$98:$B$147,'Funding by District'!D307)&gt;=1,"",ROW()-162)</f>
        <v>307</v>
      </c>
    </row>
    <row r="470" spans="2:3">
      <c r="B470" s="803" t="str">
        <f ca="1"/>
        <v>Jordan-Elbridge Central School District</v>
      </c>
      <c r="C470" s="805">
        <f>IF(COUNTIF(CONTROL!$B$98:$B$147,'Funding by District'!D308)&gt;=1,"",ROW()-162)</f>
        <v>308</v>
      </c>
    </row>
    <row r="471" spans="2:3">
      <c r="B471" s="803" t="str">
        <f ca="1"/>
        <v>Katonah-Lewisboro Union Free School District</v>
      </c>
      <c r="C471" s="805">
        <f>IF(COUNTIF(CONTROL!$B$98:$B$147,'Funding by District'!D309)&gt;=1,"",ROW()-162)</f>
        <v>309</v>
      </c>
    </row>
    <row r="472" spans="2:3">
      <c r="B472" s="803" t="str">
        <f ca="1"/>
        <v>Keene Central School District</v>
      </c>
      <c r="C472" s="805">
        <f>IF(COUNTIF(CONTROL!$B$98:$B$147,'Funding by District'!D310)&gt;=1,"",ROW()-162)</f>
        <v>310</v>
      </c>
    </row>
    <row r="473" spans="2:3">
      <c r="B473" s="803" t="str">
        <f ca="1"/>
        <v>Kendall Central School District</v>
      </c>
      <c r="C473" s="805">
        <f>IF(COUNTIF(CONTROL!$B$98:$B$147,'Funding by District'!D311)&gt;=1,"",ROW()-162)</f>
        <v>311</v>
      </c>
    </row>
    <row r="474" spans="2:3">
      <c r="B474" s="803" t="str">
        <f ca="1"/>
        <v>Kenmore-Town of Tonawanda Union Free School District</v>
      </c>
      <c r="C474" s="805">
        <f>IF(COUNTIF(CONTROL!$B$98:$B$147,'Funding by District'!D312)&gt;=1,"",ROW()-162)</f>
        <v>312</v>
      </c>
    </row>
    <row r="475" spans="2:3">
      <c r="B475" s="803" t="str">
        <f ca="1"/>
        <v>Keshequa Central School District</v>
      </c>
      <c r="C475" s="805">
        <f>IF(COUNTIF(CONTROL!$B$98:$B$147,'Funding by District'!D313)&gt;=1,"",ROW()-162)</f>
        <v>313</v>
      </c>
    </row>
    <row r="476" spans="2:3">
      <c r="B476" s="803" t="str">
        <f ca="1"/>
        <v>Kings Park Central School District</v>
      </c>
      <c r="C476" s="805">
        <f>IF(COUNTIF(CONTROL!$B$98:$B$147,'Funding by District'!D314)&gt;=1,"",ROW()-162)</f>
        <v>314</v>
      </c>
    </row>
    <row r="477" spans="2:3">
      <c r="B477" s="803" t="str">
        <f ca="1"/>
        <v>Kingston City School District</v>
      </c>
      <c r="C477" s="805">
        <f>IF(COUNTIF(CONTROL!$B$98:$B$147,'Funding by District'!D315)&gt;=1,"",ROW()-162)</f>
        <v>315</v>
      </c>
    </row>
    <row r="478" spans="2:3">
      <c r="B478" s="803" t="str">
        <f ca="1"/>
        <v>Kiryas Joel Village Union Free School District</v>
      </c>
      <c r="C478" s="805">
        <f>IF(COUNTIF(CONTROL!$B$98:$B$147,'Funding by District'!D316)&gt;=1,"",ROW()-162)</f>
        <v>316</v>
      </c>
    </row>
    <row r="479" spans="2:3">
      <c r="B479" s="803" t="str">
        <f ca="1"/>
        <v>Lackawanna City School District</v>
      </c>
      <c r="C479" s="805">
        <f>IF(COUNTIF(CONTROL!$B$98:$B$147,'Funding by District'!D317)&gt;=1,"",ROW()-162)</f>
        <v>317</v>
      </c>
    </row>
    <row r="480" spans="2:3">
      <c r="B480" s="803" t="str">
        <f ca="1"/>
        <v>Lafargeville Central School District</v>
      </c>
      <c r="C480" s="805">
        <f>IF(COUNTIF(CONTROL!$B$98:$B$147,'Funding by District'!D318)&gt;=1,"",ROW()-162)</f>
        <v>318</v>
      </c>
    </row>
    <row r="481" spans="2:3">
      <c r="B481" s="803" t="str">
        <f ca="1"/>
        <v>Lafayette Central School District</v>
      </c>
      <c r="C481" s="805">
        <f>IF(COUNTIF(CONTROL!$B$98:$B$147,'Funding by District'!D319)&gt;=1,"",ROW()-162)</f>
        <v>319</v>
      </c>
    </row>
    <row r="482" spans="2:3">
      <c r="B482" s="803" t="str">
        <f ca="1"/>
        <v>Lake George Central School District</v>
      </c>
      <c r="C482" s="805">
        <f>IF(COUNTIF(CONTROL!$B$98:$B$147,'Funding by District'!D320)&gt;=1,"",ROW()-162)</f>
        <v>320</v>
      </c>
    </row>
    <row r="483" spans="2:3">
      <c r="B483" s="803" t="str">
        <f ca="1"/>
        <v>Lake Placid Central School District</v>
      </c>
      <c r="C483" s="805">
        <f>IF(COUNTIF(CONTROL!$B$98:$B$147,'Funding by District'!D321)&gt;=1,"",ROW()-162)</f>
        <v>321</v>
      </c>
    </row>
    <row r="484" spans="2:3">
      <c r="B484" s="803" t="str">
        <f ca="1"/>
        <v>Lake Pleasant Central School District</v>
      </c>
      <c r="C484" s="805">
        <f>IF(COUNTIF(CONTROL!$B$98:$B$147,'Funding by District'!D322)&gt;=1,"",ROW()-162)</f>
        <v>322</v>
      </c>
    </row>
    <row r="485" spans="2:3">
      <c r="B485" s="803" t="str">
        <f ca="1"/>
        <v>Lake Shore Central School District</v>
      </c>
      <c r="C485" s="805">
        <f>IF(COUNTIF(CONTROL!$B$98:$B$147,'Funding by District'!D323)&gt;=1,"",ROW()-162)</f>
        <v>323</v>
      </c>
    </row>
    <row r="486" spans="2:3">
      <c r="B486" s="803" t="str">
        <f ca="1"/>
        <v>Lakeland Central School District</v>
      </c>
      <c r="C486" s="805">
        <f>IF(COUNTIF(CONTROL!$B$98:$B$147,'Funding by District'!D324)&gt;=1,"",ROW()-162)</f>
        <v>324</v>
      </c>
    </row>
    <row r="487" spans="2:3">
      <c r="B487" s="803" t="str">
        <f ca="1"/>
        <v>Lancaster Central School District</v>
      </c>
      <c r="C487" s="805">
        <f>IF(COUNTIF(CONTROL!$B$98:$B$147,'Funding by District'!D325)&gt;=1,"",ROW()-162)</f>
        <v>325</v>
      </c>
    </row>
    <row r="488" spans="2:3">
      <c r="B488" s="803" t="str">
        <f ca="1"/>
        <v>Lansing Central School District</v>
      </c>
      <c r="C488" s="805">
        <f>IF(COUNTIF(CONTROL!$B$98:$B$147,'Funding by District'!D326)&gt;=1,"",ROW()-162)</f>
        <v>326</v>
      </c>
    </row>
    <row r="489" spans="2:3">
      <c r="B489" s="803" t="str">
        <f ca="1"/>
        <v>Lansingburgh Central School District</v>
      </c>
      <c r="C489" s="805">
        <f>IF(COUNTIF(CONTROL!$B$98:$B$147,'Funding by District'!D327)&gt;=1,"",ROW()-162)</f>
        <v>327</v>
      </c>
    </row>
    <row r="490" spans="2:3">
      <c r="B490" s="803" t="str">
        <f ca="1"/>
        <v>Laurens Central School District</v>
      </c>
      <c r="C490" s="805">
        <f>IF(COUNTIF(CONTROL!$B$98:$B$147,'Funding by District'!D328)&gt;=1,"",ROW()-162)</f>
        <v>328</v>
      </c>
    </row>
    <row r="491" spans="2:3">
      <c r="B491" s="803" t="str">
        <f ca="1"/>
        <v>Lawrence Union Free School District</v>
      </c>
      <c r="C491" s="805">
        <f>IF(COUNTIF(CONTROL!$B$98:$B$147,'Funding by District'!D329)&gt;=1,"",ROW()-162)</f>
        <v>329</v>
      </c>
    </row>
    <row r="492" spans="2:3">
      <c r="B492" s="803" t="str">
        <f ca="1"/>
        <v>Le Roy Central School District</v>
      </c>
      <c r="C492" s="805">
        <f>IF(COUNTIF(CONTROL!$B$98:$B$147,'Funding by District'!D330)&gt;=1,"",ROW()-162)</f>
        <v>330</v>
      </c>
    </row>
    <row r="493" spans="2:3">
      <c r="B493" s="803" t="str">
        <f ca="1"/>
        <v>Letchworth Central School District</v>
      </c>
      <c r="C493" s="805">
        <f>IF(COUNTIF(CONTROL!$B$98:$B$147,'Funding by District'!D331)&gt;=1,"",ROW()-162)</f>
        <v>331</v>
      </c>
    </row>
    <row r="494" spans="2:3">
      <c r="B494" s="803" t="str">
        <f ca="1"/>
        <v>Levittown Union Free School District</v>
      </c>
      <c r="C494" s="805">
        <f>IF(COUNTIF(CONTROL!$B$98:$B$147,'Funding by District'!D332)&gt;=1,"",ROW()-162)</f>
        <v>332</v>
      </c>
    </row>
    <row r="495" spans="2:3">
      <c r="B495" s="803" t="str">
        <f ca="1"/>
        <v>Lewiston-Porter Central School District</v>
      </c>
      <c r="C495" s="805">
        <f>IF(COUNTIF(CONTROL!$B$98:$B$147,'Funding by District'!D333)&gt;=1,"",ROW()-162)</f>
        <v>333</v>
      </c>
    </row>
    <row r="496" spans="2:3">
      <c r="B496" s="803" t="str">
        <f ca="1"/>
        <v>Liberty Central School District</v>
      </c>
      <c r="C496" s="805">
        <f>IF(COUNTIF(CONTROL!$B$98:$B$147,'Funding by District'!D334)&gt;=1,"",ROW()-162)</f>
        <v>334</v>
      </c>
    </row>
    <row r="497" spans="2:3">
      <c r="B497" s="803" t="str">
        <f ca="1"/>
        <v>Lindenhurst Union Free School District</v>
      </c>
      <c r="C497" s="805">
        <f>IF(COUNTIF(CONTROL!$B$98:$B$147,'Funding by District'!D335)&gt;=1,"",ROW()-162)</f>
        <v>335</v>
      </c>
    </row>
    <row r="498" spans="2:3">
      <c r="B498" s="803" t="str">
        <f ca="1"/>
        <v>Lisbon Central School District</v>
      </c>
      <c r="C498" s="805">
        <f>IF(COUNTIF(CONTROL!$B$98:$B$147,'Funding by District'!D336)&gt;=1,"",ROW()-162)</f>
        <v>336</v>
      </c>
    </row>
    <row r="499" spans="2:3">
      <c r="B499" s="803" t="str">
        <f ca="1"/>
        <v>Little Falls City School District</v>
      </c>
      <c r="C499" s="805">
        <f>IF(COUNTIF(CONTROL!$B$98:$B$147,'Funding by District'!D337)&gt;=1,"",ROW()-162)</f>
        <v>337</v>
      </c>
    </row>
    <row r="500" spans="2:3">
      <c r="B500" s="803" t="str">
        <f ca="1"/>
        <v>Liverpool Central School District</v>
      </c>
      <c r="C500" s="805">
        <f>IF(COUNTIF(CONTROL!$B$98:$B$147,'Funding by District'!D338)&gt;=1,"",ROW()-162)</f>
        <v>338</v>
      </c>
    </row>
    <row r="501" spans="2:3">
      <c r="B501" s="803" t="str">
        <f ca="1"/>
        <v>Livingston Manor Central School District</v>
      </c>
      <c r="C501" s="805">
        <f>IF(COUNTIF(CONTROL!$B$98:$B$147,'Funding by District'!D339)&gt;=1,"",ROW()-162)</f>
        <v>339</v>
      </c>
    </row>
    <row r="502" spans="2:3">
      <c r="B502" s="803" t="str">
        <f ca="1"/>
        <v>Livonia Central School District</v>
      </c>
      <c r="C502" s="805">
        <f>IF(COUNTIF(CONTROL!$B$98:$B$147,'Funding by District'!D340)&gt;=1,"",ROW()-162)</f>
        <v>340</v>
      </c>
    </row>
    <row r="503" spans="2:3">
      <c r="B503" s="803" t="str">
        <f ca="1"/>
        <v>Lockport City School District</v>
      </c>
      <c r="C503" s="805">
        <f>IF(COUNTIF(CONTROL!$B$98:$B$147,'Funding by District'!D341)&gt;=1,"",ROW()-162)</f>
        <v>341</v>
      </c>
    </row>
    <row r="504" spans="2:3">
      <c r="B504" s="803" t="str">
        <f ca="1"/>
        <v>Locust Valley Central School District</v>
      </c>
      <c r="C504" s="805">
        <f>IF(COUNTIF(CONTROL!$B$98:$B$147,'Funding by District'!D342)&gt;=1,"",ROW()-162)</f>
        <v>342</v>
      </c>
    </row>
    <row r="505" spans="2:3">
      <c r="B505" s="803" t="str">
        <f ca="1"/>
        <v>Long Beach City School District</v>
      </c>
      <c r="C505" s="805">
        <f>IF(COUNTIF(CONTROL!$B$98:$B$147,'Funding by District'!D343)&gt;=1,"",ROW()-162)</f>
        <v>343</v>
      </c>
    </row>
    <row r="506" spans="2:3">
      <c r="B506" s="803" t="str">
        <f ca="1"/>
        <v>Long Lake Central School District</v>
      </c>
      <c r="C506" s="805">
        <f>IF(COUNTIF(CONTROL!$B$98:$B$147,'Funding by District'!D344)&gt;=1,"",ROW()-162)</f>
        <v>344</v>
      </c>
    </row>
    <row r="507" spans="2:3">
      <c r="B507" s="803" t="str">
        <f ca="1"/>
        <v>Longwood Central School District</v>
      </c>
      <c r="C507" s="805">
        <f>IF(COUNTIF(CONTROL!$B$98:$B$147,'Funding by District'!D345)&gt;=1,"",ROW()-162)</f>
        <v>345</v>
      </c>
    </row>
    <row r="508" spans="2:3">
      <c r="B508" s="803" t="str">
        <f ca="1"/>
        <v>Lowville Academy and Central School District</v>
      </c>
      <c r="C508" s="805">
        <f>IF(COUNTIF(CONTROL!$B$98:$B$147,'Funding by District'!D346)&gt;=1,"",ROW()-162)</f>
        <v>346</v>
      </c>
    </row>
    <row r="509" spans="2:3">
      <c r="B509" s="803" t="str">
        <f ca="1"/>
        <v>Lyme Central School District</v>
      </c>
      <c r="C509" s="805">
        <f>IF(COUNTIF(CONTROL!$B$98:$B$147,'Funding by District'!D347)&gt;=1,"",ROW()-162)</f>
        <v>347</v>
      </c>
    </row>
    <row r="510" spans="2:3">
      <c r="B510" s="803" t="str">
        <f ca="1"/>
        <v>Lynbrook Union Free School District</v>
      </c>
      <c r="C510" s="805">
        <f>IF(COUNTIF(CONTROL!$B$98:$B$147,'Funding by District'!D348)&gt;=1,"",ROW()-162)</f>
        <v>348</v>
      </c>
    </row>
    <row r="511" spans="2:3">
      <c r="B511" s="803" t="str">
        <f ca="1"/>
        <v>Lyncourt Union Free School District</v>
      </c>
      <c r="C511" s="805">
        <f>IF(COUNTIF(CONTROL!$B$98:$B$147,'Funding by District'!D349)&gt;=1,"",ROW()-162)</f>
        <v>349</v>
      </c>
    </row>
    <row r="512" spans="2:3">
      <c r="B512" s="803" t="str">
        <f ca="1"/>
        <v>Lyndonville Central School District</v>
      </c>
      <c r="C512" s="805">
        <f>IF(COUNTIF(CONTROL!$B$98:$B$147,'Funding by District'!D350)&gt;=1,"",ROW()-162)</f>
        <v>350</v>
      </c>
    </row>
    <row r="513" spans="2:3">
      <c r="B513" s="803" t="str">
        <f ca="1"/>
        <v>Lyons Central School District</v>
      </c>
      <c r="C513" s="805">
        <f>IF(COUNTIF(CONTROL!$B$98:$B$147,'Funding by District'!D351)&gt;=1,"",ROW()-162)</f>
        <v>351</v>
      </c>
    </row>
    <row r="514" spans="2:3">
      <c r="B514" s="803" t="str">
        <f ca="1"/>
        <v>Madison Central School District</v>
      </c>
      <c r="C514" s="805">
        <f>IF(COUNTIF(CONTROL!$B$98:$B$147,'Funding by District'!D352)&gt;=1,"",ROW()-162)</f>
        <v>352</v>
      </c>
    </row>
    <row r="515" spans="2:3">
      <c r="B515" s="803" t="str">
        <f ca="1"/>
        <v>Madrid-Waddington Central School District</v>
      </c>
      <c r="C515" s="805">
        <f>IF(COUNTIF(CONTROL!$B$98:$B$147,'Funding by District'!D353)&gt;=1,"",ROW()-162)</f>
        <v>353</v>
      </c>
    </row>
    <row r="516" spans="2:3">
      <c r="B516" s="803" t="str">
        <f ca="1"/>
        <v>Mahopac Central School District</v>
      </c>
      <c r="C516" s="805">
        <f>IF(COUNTIF(CONTROL!$B$98:$B$147,'Funding by District'!D354)&gt;=1,"",ROW()-162)</f>
        <v>354</v>
      </c>
    </row>
    <row r="517" spans="2:3">
      <c r="B517" s="803" t="str">
        <f ca="1"/>
        <v>Maine-Endwell Central School District</v>
      </c>
      <c r="C517" s="805">
        <f>IF(COUNTIF(CONTROL!$B$98:$B$147,'Funding by District'!D355)&gt;=1,"",ROW()-162)</f>
        <v>355</v>
      </c>
    </row>
    <row r="518" spans="2:3">
      <c r="B518" s="803" t="str">
        <f ca="1"/>
        <v>Malone Central School District</v>
      </c>
      <c r="C518" s="805">
        <f>IF(COUNTIF(CONTROL!$B$98:$B$147,'Funding by District'!D356)&gt;=1,"",ROW()-162)</f>
        <v>356</v>
      </c>
    </row>
    <row r="519" spans="2:3">
      <c r="B519" s="803" t="str">
        <f ca="1"/>
        <v>Malverne Union Free School District</v>
      </c>
      <c r="C519" s="805">
        <f>IF(COUNTIF(CONTROL!$B$98:$B$147,'Funding by District'!D357)&gt;=1,"",ROW()-162)</f>
        <v>357</v>
      </c>
    </row>
    <row r="520" spans="2:3">
      <c r="B520" s="803" t="str">
        <f ca="1"/>
        <v>Mamaroneck Union Free School District</v>
      </c>
      <c r="C520" s="805">
        <f>IF(COUNTIF(CONTROL!$B$98:$B$147,'Funding by District'!D358)&gt;=1,"",ROW()-162)</f>
        <v>358</v>
      </c>
    </row>
    <row r="521" spans="2:3">
      <c r="B521" s="803" t="str">
        <f ca="1"/>
        <v>Manchester-Shortsville Central School District</v>
      </c>
      <c r="C521" s="805">
        <f>IF(COUNTIF(CONTROL!$B$98:$B$147,'Funding by District'!D359)&gt;=1,"",ROW()-162)</f>
        <v>359</v>
      </c>
    </row>
    <row r="522" spans="2:3">
      <c r="B522" s="803" t="str">
        <f ca="1"/>
        <v>Manhasset Union Free School District</v>
      </c>
      <c r="C522" s="805">
        <f>IF(COUNTIF(CONTROL!$B$98:$B$147,'Funding by District'!D360)&gt;=1,"",ROW()-162)</f>
        <v>360</v>
      </c>
    </row>
    <row r="523" spans="2:3">
      <c r="B523" s="803" t="str">
        <f ca="1"/>
        <v>Marathon Central School District</v>
      </c>
      <c r="C523" s="805">
        <f>IF(COUNTIF(CONTROL!$B$98:$B$147,'Funding by District'!D361)&gt;=1,"",ROW()-162)</f>
        <v>361</v>
      </c>
    </row>
    <row r="524" spans="2:3">
      <c r="B524" s="803" t="str">
        <f ca="1"/>
        <v>Marcellus Central School District</v>
      </c>
      <c r="C524" s="805">
        <f>IF(COUNTIF(CONTROL!$B$98:$B$147,'Funding by District'!D362)&gt;=1,"",ROW()-162)</f>
        <v>362</v>
      </c>
    </row>
    <row r="525" spans="2:3">
      <c r="B525" s="803" t="str">
        <f ca="1"/>
        <v>Marcus Whitman Central School District</v>
      </c>
      <c r="C525" s="805">
        <f>IF(COUNTIF(CONTROL!$B$98:$B$147,'Funding by District'!D363)&gt;=1,"",ROW()-162)</f>
        <v>363</v>
      </c>
    </row>
    <row r="526" spans="2:3">
      <c r="B526" s="803" t="str">
        <f ca="1"/>
        <v>Margaretville Central School District</v>
      </c>
      <c r="C526" s="805">
        <f>IF(COUNTIF(CONTROL!$B$98:$B$147,'Funding by District'!D364)&gt;=1,"",ROW()-162)</f>
        <v>364</v>
      </c>
    </row>
    <row r="527" spans="2:3">
      <c r="B527" s="803" t="str">
        <f ca="1"/>
        <v>Marion Central School District</v>
      </c>
      <c r="C527" s="805">
        <f>IF(COUNTIF(CONTROL!$B$98:$B$147,'Funding by District'!D365)&gt;=1,"",ROW()-162)</f>
        <v>365</v>
      </c>
    </row>
    <row r="528" spans="2:3">
      <c r="B528" s="803" t="str">
        <f ca="1"/>
        <v>Marlboro Central School District</v>
      </c>
      <c r="C528" s="805">
        <f>IF(COUNTIF(CONTROL!$B$98:$B$147,'Funding by District'!D366)&gt;=1,"",ROW()-162)</f>
        <v>366</v>
      </c>
    </row>
    <row r="529" spans="2:3">
      <c r="B529" s="803" t="str">
        <f ca="1"/>
        <v>Maryvale Union Free School District</v>
      </c>
      <c r="C529" s="805">
        <f>IF(COUNTIF(CONTROL!$B$98:$B$147,'Funding by District'!D367)&gt;=1,"",ROW()-162)</f>
        <v>367</v>
      </c>
    </row>
    <row r="530" spans="2:3">
      <c r="B530" s="803" t="str">
        <f ca="1"/>
        <v>Massapequa Union Free School District</v>
      </c>
      <c r="C530" s="805">
        <f>IF(COUNTIF(CONTROL!$B$98:$B$147,'Funding by District'!D368)&gt;=1,"",ROW()-162)</f>
        <v>368</v>
      </c>
    </row>
    <row r="531" spans="2:3">
      <c r="B531" s="803" t="str">
        <f ca="1"/>
        <v>Massena Central School District</v>
      </c>
      <c r="C531" s="805">
        <f>IF(COUNTIF(CONTROL!$B$98:$B$147,'Funding by District'!D369)&gt;=1,"",ROW()-162)</f>
        <v>369</v>
      </c>
    </row>
    <row r="532" spans="2:3">
      <c r="B532" s="803" t="str">
        <f ca="1"/>
        <v>Mattituck-Cutchogue Union Free School District</v>
      </c>
      <c r="C532" s="805">
        <f>IF(COUNTIF(CONTROL!$B$98:$B$147,'Funding by District'!D370)&gt;=1,"",ROW()-162)</f>
        <v>370</v>
      </c>
    </row>
    <row r="533" spans="2:3">
      <c r="B533" s="803" t="str">
        <f ca="1"/>
        <v>Mayfield Central School District</v>
      </c>
      <c r="C533" s="805">
        <f>IF(COUNTIF(CONTROL!$B$98:$B$147,'Funding by District'!D371)&gt;=1,"",ROW()-162)</f>
        <v>371</v>
      </c>
    </row>
    <row r="534" spans="2:3">
      <c r="B534" s="803" t="str">
        <f ca="1"/>
        <v>McGraw Central School District</v>
      </c>
      <c r="C534" s="805">
        <f>IF(COUNTIF(CONTROL!$B$98:$B$147,'Funding by District'!D372)&gt;=1,"",ROW()-162)</f>
        <v>372</v>
      </c>
    </row>
    <row r="535" spans="2:3">
      <c r="B535" s="803" t="str">
        <f ca="1"/>
        <v>Mechanicville City School District</v>
      </c>
      <c r="C535" s="805">
        <f>IF(COUNTIF(CONTROL!$B$98:$B$147,'Funding by District'!D373)&gt;=1,"",ROW()-162)</f>
        <v>373</v>
      </c>
    </row>
    <row r="536" spans="2:3">
      <c r="B536" s="803" t="str">
        <f ca="1"/>
        <v>Medina Central School District</v>
      </c>
      <c r="C536" s="805">
        <f>IF(COUNTIF(CONTROL!$B$98:$B$147,'Funding by District'!D374)&gt;=1,"",ROW()-162)</f>
        <v>374</v>
      </c>
    </row>
    <row r="537" spans="2:3">
      <c r="B537" s="803" t="str">
        <f ca="1"/>
        <v>Menands Union Free School District</v>
      </c>
      <c r="C537" s="805">
        <f>IF(COUNTIF(CONTROL!$B$98:$B$147,'Funding by District'!D375)&gt;=1,"",ROW()-162)</f>
        <v>375</v>
      </c>
    </row>
    <row r="538" spans="2:3">
      <c r="B538" s="803" t="str">
        <f ca="1"/>
        <v>Merrick Union Free School District</v>
      </c>
      <c r="C538" s="805">
        <f>IF(COUNTIF(CONTROL!$B$98:$B$147,'Funding by District'!D376)&gt;=1,"",ROW()-162)</f>
        <v>376</v>
      </c>
    </row>
    <row r="539" spans="2:3">
      <c r="B539" s="803" t="str">
        <f ca="1"/>
        <v>Mexico Academy and Central School District</v>
      </c>
      <c r="C539" s="805">
        <f>IF(COUNTIF(CONTROL!$B$98:$B$147,'Funding by District'!D377)&gt;=1,"",ROW()-162)</f>
        <v>377</v>
      </c>
    </row>
    <row r="540" spans="2:3">
      <c r="B540" s="803" t="str">
        <f ca="1"/>
        <v>Middle Country Central School District</v>
      </c>
      <c r="C540" s="805">
        <f>IF(COUNTIF(CONTROL!$B$98:$B$147,'Funding by District'!D378)&gt;=1,"",ROW()-162)</f>
        <v>378</v>
      </c>
    </row>
    <row r="541" spans="2:3">
      <c r="B541" s="803" t="str">
        <f ca="1"/>
        <v>Middleburgh Central School District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Middletown Enlarged City School District</v>
      </c>
      <c r="C542" s="805">
        <f>IF(COUNTIF(CONTROL!$B$98:$B$147,'Funding by District'!D380)&gt;=1,"",ROW()-162)</f>
        <v>380</v>
      </c>
    </row>
    <row r="543" spans="2:3">
      <c r="B543" s="803" t="str">
        <f ca="1"/>
        <v>Milford Central School District</v>
      </c>
      <c r="C543" s="805">
        <f>IF(COUNTIF(CONTROL!$B$98:$B$147,'Funding by District'!D381)&gt;=1,"",ROW()-162)</f>
        <v>381</v>
      </c>
    </row>
    <row r="544" spans="2:3">
      <c r="B544" s="803" t="str">
        <f ca="1"/>
        <v>Millbrook Central School District</v>
      </c>
      <c r="C544" s="805">
        <f>IF(COUNTIF(CONTROL!$B$98:$B$147,'Funding by District'!D382)&gt;=1,"",ROW()-162)</f>
        <v>382</v>
      </c>
    </row>
    <row r="545" spans="2:3">
      <c r="B545" s="803" t="str">
        <f ca="1"/>
        <v>Miller Place Union Free School District</v>
      </c>
      <c r="C545" s="805">
        <f>IF(COUNTIF(CONTROL!$B$98:$B$147,'Funding by District'!D383)&gt;=1,"",ROW()-162)</f>
        <v>383</v>
      </c>
    </row>
    <row r="546" spans="2:3">
      <c r="B546" s="803" t="str">
        <f ca="1"/>
        <v>Mineola Union Free School District</v>
      </c>
      <c r="C546" s="805">
        <f>IF(COUNTIF(CONTROL!$B$98:$B$147,'Funding by District'!D384)&gt;=1,"",ROW()-162)</f>
        <v>384</v>
      </c>
    </row>
    <row r="547" spans="2:3">
      <c r="B547" s="803" t="str">
        <f ca="1"/>
        <v>Minerva Central School District</v>
      </c>
      <c r="C547" s="805">
        <f>IF(COUNTIF(CONTROL!$B$98:$B$147,'Funding by District'!D385)&gt;=1,"",ROW()-162)</f>
        <v>385</v>
      </c>
    </row>
    <row r="548" spans="2:3">
      <c r="B548" s="803" t="str">
        <f ca="1"/>
        <v>Minisink Valley Central School District</v>
      </c>
      <c r="C548" s="805">
        <f>IF(COUNTIF(CONTROL!$B$98:$B$147,'Funding by District'!D386)&gt;=1,"",ROW()-162)</f>
        <v>386</v>
      </c>
    </row>
    <row r="549" spans="2:3">
      <c r="B549" s="803" t="str">
        <f ca="1"/>
        <v>Mohonasen Central School District</v>
      </c>
      <c r="C549" s="805">
        <f>IF(COUNTIF(CONTROL!$B$98:$B$147,'Funding by District'!D387)&gt;=1,"",ROW()-162)</f>
        <v>387</v>
      </c>
    </row>
    <row r="550" spans="2:3">
      <c r="B550" s="803" t="str">
        <f ca="1"/>
        <v>Monroe-Woodbury Central School District</v>
      </c>
      <c r="C550" s="805">
        <f>IF(COUNTIF(CONTROL!$B$98:$B$147,'Funding by District'!D388)&gt;=1,"",ROW()-162)</f>
        <v>388</v>
      </c>
    </row>
    <row r="551" spans="2:3">
      <c r="B551" s="803" t="str">
        <f ca="1"/>
        <v>Montauk Union Free School District</v>
      </c>
      <c r="C551" s="805">
        <f>IF(COUNTIF(CONTROL!$B$98:$B$147,'Funding by District'!D389)&gt;=1,"",ROW()-162)</f>
        <v>389</v>
      </c>
    </row>
    <row r="552" spans="2:3">
      <c r="B552" s="803" t="str">
        <f ca="1"/>
        <v>Monticello Central School District</v>
      </c>
      <c r="C552" s="805">
        <f>IF(COUNTIF(CONTROL!$B$98:$B$147,'Funding by District'!D390)&gt;=1,"",ROW()-162)</f>
        <v>390</v>
      </c>
    </row>
    <row r="553" spans="2:3">
      <c r="B553" s="803" t="str">
        <f ca="1"/>
        <v>Moravia Central School District</v>
      </c>
      <c r="C553" s="805">
        <f>IF(COUNTIF(CONTROL!$B$98:$B$147,'Funding by District'!D391)&gt;=1,"",ROW()-162)</f>
        <v>391</v>
      </c>
    </row>
    <row r="554" spans="2:3">
      <c r="B554" s="803" t="str">
        <f ca="1"/>
        <v>Moriah Central School District</v>
      </c>
      <c r="C554" s="805">
        <f>IF(COUNTIF(CONTROL!$B$98:$B$147,'Funding by District'!D392)&gt;=1,"",ROW()-162)</f>
        <v>392</v>
      </c>
    </row>
    <row r="555" spans="2:3">
      <c r="B555" s="803" t="str">
        <f ca="1"/>
        <v>Morris Central School District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Morristown Central School District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Morrisville-Eaton Central School District</v>
      </c>
      <c r="C557" s="805">
        <f>IF(COUNTIF(CONTROL!$B$98:$B$147,'Funding by District'!D395)&gt;=1,"",ROW()-162)</f>
        <v>395</v>
      </c>
    </row>
    <row r="558" spans="2:3">
      <c r="B558" s="803" t="str">
        <f ca="1"/>
        <v>Mount Markham Central School District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Morris Central School District</v>
      </c>
      <c r="C559" s="805">
        <f>IF(COUNTIF(CONTROL!$B$98:$B$147,'Funding by District'!D397)&gt;=1,"",ROW()-162)</f>
        <v>397</v>
      </c>
    </row>
    <row r="560" spans="2:3">
      <c r="B560" s="803" t="str">
        <f ca="1"/>
        <v>Mount Pleasant Central School District</v>
      </c>
      <c r="C560" s="805">
        <f>IF(COUNTIF(CONTROL!$B$98:$B$147,'Funding by District'!D398)&gt;=1,"",ROW()-162)</f>
        <v>398</v>
      </c>
    </row>
    <row r="561" spans="2:3">
      <c r="B561" s="803" t="str">
        <f ca="1"/>
        <v>Mount Sinai Union Free School District</v>
      </c>
      <c r="C561" s="805">
        <f>IF(COUNTIF(CONTROL!$B$98:$B$147,'Funding by District'!D399)&gt;=1,"",ROW()-162)</f>
        <v>399</v>
      </c>
    </row>
    <row r="562" spans="2:3">
      <c r="B562" s="803" t="str">
        <f ca="1"/>
        <v>Mount Vernon City School District</v>
      </c>
      <c r="C562" s="805">
        <f>IF(COUNTIF(CONTROL!$B$98:$B$147,'Funding by District'!D400)&gt;=1,"",ROW()-162)</f>
        <v>400</v>
      </c>
    </row>
    <row r="563" spans="2:3">
      <c r="B563" s="803" t="str">
        <f ca="1"/>
        <v>Nanuet Union Free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Naples Central School District</v>
      </c>
      <c r="C564" s="805">
        <f>IF(COUNTIF(CONTROL!$B$98:$B$147,'Funding by District'!D402)&gt;=1,"",ROW()-162)</f>
        <v>402</v>
      </c>
    </row>
    <row r="565" spans="2:3">
      <c r="B565" s="803" t="str">
        <f ca="1"/>
        <v>New Hartford Central School District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Hyde Park-Garden City Park Union Free School District</v>
      </c>
      <c r="C566" s="805">
        <f>IF(COUNTIF(CONTROL!$B$98:$B$147,'Funding by District'!D404)&gt;=1,"",ROW()-162)</f>
        <v>404</v>
      </c>
    </row>
    <row r="567" spans="2:3">
      <c r="B567" s="803" t="str">
        <f ca="1"/>
        <v>New Lebanon Central School District</v>
      </c>
      <c r="C567" s="805">
        <f>IF(COUNTIF(CONTROL!$B$98:$B$147,'Funding by District'!D405)&gt;=1,"",ROW()-162)</f>
        <v>405</v>
      </c>
    </row>
    <row r="568" spans="2:3">
      <c r="B568" s="803" t="str">
        <f ca="1"/>
        <v>New Paltz Central School District</v>
      </c>
      <c r="C568" s="805">
        <f>IF(COUNTIF(CONTROL!$B$98:$B$147,'Funding by District'!D406)&gt;=1,"",ROW()-162)</f>
        <v>406</v>
      </c>
    </row>
    <row r="569" spans="2:3">
      <c r="B569" s="803" t="str">
        <f ca="1"/>
        <v>New Rochelle City School District</v>
      </c>
      <c r="C569" s="805">
        <f>IF(COUNTIF(CONTROL!$B$98:$B$147,'Funding by District'!D407)&gt;=1,"",ROW()-162)</f>
        <v>407</v>
      </c>
    </row>
    <row r="570" spans="2:3">
      <c r="B570" s="803" t="str">
        <f ca="1"/>
        <v>New Suffolk Common School District</v>
      </c>
      <c r="C570" s="805">
        <f>IF(COUNTIF(CONTROL!$B$98:$B$147,'Funding by District'!D408)&gt;=1,"",ROW()-162)</f>
        <v>408</v>
      </c>
    </row>
    <row r="571" spans="2:3">
      <c r="B571" s="803" t="str">
        <f ca="1"/>
        <v>New York City Department of Education</v>
      </c>
      <c r="C571" s="805">
        <f>IF(COUNTIF(CONTROL!$B$98:$B$147,'Funding by District'!D409)&gt;=1,"",ROW()-162)</f>
        <v>409</v>
      </c>
    </row>
    <row r="572" spans="2:3">
      <c r="B572" s="803" t="str">
        <f ca="1"/>
        <v>New York Mills Union Free School District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Central School District</v>
      </c>
      <c r="C573" s="805">
        <f>IF(COUNTIF(CONTROL!$B$98:$B$147,'Funding by District'!D411)&gt;=1,"",ROW()-162)</f>
        <v>411</v>
      </c>
    </row>
    <row r="574" spans="2:3">
      <c r="B574" s="803" t="str">
        <f ca="1"/>
        <v>Newark Valley Central School District</v>
      </c>
      <c r="C574" s="805">
        <f>IF(COUNTIF(CONTROL!$B$98:$B$147,'Funding by District'!D412)&gt;=1,"",ROW()-162)</f>
        <v>412</v>
      </c>
    </row>
    <row r="575" spans="2:3">
      <c r="B575" s="803" t="str">
        <f ca="1"/>
        <v>Newburgh Enlarged City School District</v>
      </c>
      <c r="C575" s="805">
        <f>IF(COUNTIF(CONTROL!$B$98:$B$147,'Funding by District'!D413)&gt;=1,"",ROW()-162)</f>
        <v>413</v>
      </c>
    </row>
    <row r="576" spans="2:3">
      <c r="B576" s="803" t="str">
        <f ca="1"/>
        <v>Newcomb Central School District</v>
      </c>
      <c r="C576" s="805">
        <f>IF(COUNTIF(CONTROL!$B$98:$B$147,'Funding by District'!D414)&gt;=1,"",ROW()-162)</f>
        <v>414</v>
      </c>
    </row>
    <row r="577" spans="2:3">
      <c r="B577" s="803" t="str">
        <f ca="1"/>
        <v>Newfane Central School District</v>
      </c>
      <c r="C577" s="805">
        <f>IF(COUNTIF(CONTROL!$B$98:$B$147,'Funding by District'!D415)&gt;=1,"",ROW()-162)</f>
        <v>415</v>
      </c>
    </row>
    <row r="578" spans="2:3">
      <c r="B578" s="803" t="str">
        <f ca="1"/>
        <v>Newfield Central School District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 Falls City School District</v>
      </c>
      <c r="C579" s="805">
        <f>IF(COUNTIF(CONTROL!$B$98:$B$147,'Funding by District'!D417)&gt;=1,"",ROW()-162)</f>
        <v>417</v>
      </c>
    </row>
    <row r="580" spans="2:3">
      <c r="B580" s="803" t="str">
        <f ca="1"/>
        <v>Niagara-Wheatfield Central School District</v>
      </c>
      <c r="C580" s="805">
        <f>IF(COUNTIF(CONTROL!$B$98:$B$147,'Funding by District'!D418)&gt;=1,"",ROW()-162)</f>
        <v>418</v>
      </c>
    </row>
    <row r="581" spans="2:3">
      <c r="B581" s="803" t="str">
        <f ca="1"/>
        <v>Niskayuna Central School District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Babylon Union Free School District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Bellmore Union Free School District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Collins Central School District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Colonie Central School District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Greenbush Common School District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Merrick Union Free School District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Rockland Central School District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Rose-Wolcott Central School District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Salem Central School District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Shore Central School District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Syracuse Central School District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 Tonawanda City School District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 Warren Central School District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Northeastern Clinton Central School District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Northern Adirondack Central School District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Northport-East Northport Union Free School District</v>
      </c>
      <c r="C597" s="805">
        <f>IF(COUNTIF(CONTROL!$B$98:$B$147,'Funding by District'!D435)&gt;=1,"",ROW()-162)</f>
        <v>435</v>
      </c>
    </row>
    <row r="598" spans="2:3">
      <c r="B598" s="803" t="str">
        <f ca="1"/>
        <v>Northville Central School District</v>
      </c>
      <c r="C598" s="805">
        <f>IF(COUNTIF(CONTROL!$B$98:$B$147,'Funding by District'!D436)&gt;=1,"",ROW()-162)</f>
        <v>436</v>
      </c>
    </row>
    <row r="599" spans="2:3">
      <c r="B599" s="803" t="str">
        <f ca="1"/>
        <v>Norwich City School District</v>
      </c>
      <c r="C599" s="805">
        <f>IF(COUNTIF(CONTROL!$B$98:$B$147,'Funding by District'!D437)&gt;=1,"",ROW()-162)</f>
        <v>437</v>
      </c>
    </row>
    <row r="600" spans="2:3">
      <c r="B600" s="803" t="str">
        <f ca="1"/>
        <v>Norwood-Norfolk Central School District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Union Free School District</v>
      </c>
      <c r="C601" s="805">
        <f>IF(COUNTIF(CONTROL!$B$98:$B$147,'Funding by District'!D439)&gt;=1,"",ROW()-162)</f>
        <v>439</v>
      </c>
    </row>
    <row r="602" spans="2:3">
      <c r="B602" s="803" t="str">
        <f ca="1"/>
        <v>Oakfield-Alabama Central School District</v>
      </c>
      <c r="C602" s="805">
        <f>IF(COUNTIF(CONTROL!$B$98:$B$147,'Funding by District'!D440)&gt;=1,"",ROW()-162)</f>
        <v>440</v>
      </c>
    </row>
    <row r="603" spans="2:3">
      <c r="B603" s="803" t="str">
        <f ca="1"/>
        <v>Oceanside Union Free School District</v>
      </c>
      <c r="C603" s="805">
        <f>IF(COUNTIF(CONTROL!$B$98:$B$147,'Funding by District'!D441)&gt;=1,"",ROW()-162)</f>
        <v>441</v>
      </c>
    </row>
    <row r="604" spans="2:3">
      <c r="B604" s="803" t="str">
        <f ca="1"/>
        <v>Odessa-Montour Central School District</v>
      </c>
      <c r="C604" s="805">
        <f>IF(COUNTIF(CONTROL!$B$98:$B$147,'Funding by District'!D442)&gt;=1,"",ROW()-162)</f>
        <v>442</v>
      </c>
    </row>
    <row r="605" spans="2:3">
      <c r="B605" s="803" t="str">
        <f ca="1"/>
        <v>Ogdensburg City School District</v>
      </c>
      <c r="C605" s="805">
        <f>IF(COUNTIF(CONTROL!$B$98:$B$147,'Funding by District'!D443)&gt;=1,"",ROW()-162)</f>
        <v>443</v>
      </c>
    </row>
    <row r="606" spans="2:3">
      <c r="B606" s="803" t="str">
        <f ca="1"/>
        <v>Olean City School District</v>
      </c>
      <c r="C606" s="805">
        <f>IF(COUNTIF(CONTROL!$B$98:$B$147,'Funding by District'!D444)&gt;=1,"",ROW()-162)</f>
        <v>444</v>
      </c>
    </row>
    <row r="607" spans="2:3">
      <c r="B607" s="803" t="str">
        <f ca="1"/>
        <v>Oneida City School District</v>
      </c>
      <c r="C607" s="805">
        <f>IF(COUNTIF(CONTROL!$B$98:$B$147,'Funding by District'!D445)&gt;=1,"",ROW()-162)</f>
        <v>445</v>
      </c>
    </row>
    <row r="608" spans="2:3">
      <c r="B608" s="803" t="str">
        <f ca="1"/>
        <v>Oneonta City School District</v>
      </c>
      <c r="C608" s="805">
        <f>IF(COUNTIF(CONTROL!$B$98:$B$147,'Funding by District'!D446)&gt;=1,"",ROW()-162)</f>
        <v>446</v>
      </c>
    </row>
    <row r="609" spans="2:3">
      <c r="B609" s="803" t="str">
        <f ca="1"/>
        <v>Onondaga Central School District</v>
      </c>
      <c r="C609" s="805">
        <f>IF(COUNTIF(CONTROL!$B$98:$B$147,'Funding by District'!D447)&gt;=1,"",ROW()-162)</f>
        <v>447</v>
      </c>
    </row>
    <row r="610" spans="2:3">
      <c r="B610" s="803" t="str">
        <f ca="1"/>
        <v>Onteora Central School District</v>
      </c>
      <c r="C610" s="805">
        <f>IF(COUNTIF(CONTROL!$B$98:$B$147,'Funding by District'!D448)&gt;=1,"",ROW()-162)</f>
        <v>448</v>
      </c>
    </row>
    <row r="611" spans="2:3">
      <c r="B611" s="803" t="str">
        <f ca="1"/>
        <v>Oppenheim-Ephratah-St. Johnsville Central School District</v>
      </c>
      <c r="C611" s="805">
        <f>IF(COUNTIF(CONTROL!$B$98:$B$147,'Funding by District'!D449)&gt;=1,"",ROW()-162)</f>
        <v>449</v>
      </c>
    </row>
    <row r="612" spans="2:3">
      <c r="B612" s="803" t="str">
        <f ca="1"/>
        <v>Orchard Park Central School District</v>
      </c>
      <c r="C612" s="805">
        <f>IF(COUNTIF(CONTROL!$B$98:$B$147,'Funding by District'!D450)&gt;=1,"",ROW()-162)</f>
        <v>450</v>
      </c>
    </row>
    <row r="613" spans="2:3">
      <c r="B613" s="803" t="str">
        <f ca="1"/>
        <v>Oriskany Central School District</v>
      </c>
      <c r="C613" s="805">
        <f>IF(COUNTIF(CONTROL!$B$98:$B$147,'Funding by District'!D451)&gt;=1,"",ROW()-162)</f>
        <v>451</v>
      </c>
    </row>
    <row r="614" spans="2:3">
      <c r="B614" s="803" t="str">
        <f ca="1"/>
        <v>Ossining Union Free School District</v>
      </c>
      <c r="C614" s="805">
        <f>IF(COUNTIF(CONTROL!$B$98:$B$147,'Funding by District'!D452)&gt;=1,"",ROW()-162)</f>
        <v>452</v>
      </c>
    </row>
    <row r="615" spans="2:3">
      <c r="B615" s="803" t="str">
        <f ca="1"/>
        <v>Oswego City School District</v>
      </c>
      <c r="C615" s="805">
        <f>IF(COUNTIF(CONTROL!$B$98:$B$147,'Funding by District'!D453)&gt;=1,"",ROW()-162)</f>
        <v>453</v>
      </c>
    </row>
    <row r="616" spans="2:3">
      <c r="B616" s="803" t="str">
        <f ca="1"/>
        <v>Otselic Valley Central School District at Georgetown-South Otselic</v>
      </c>
      <c r="C616" s="805">
        <f>IF(COUNTIF(CONTROL!$B$98:$B$147,'Funding by District'!D454)&gt;=1,"",ROW()-162)</f>
        <v>454</v>
      </c>
    </row>
    <row r="617" spans="2:3">
      <c r="B617" s="803" t="str">
        <f ca="1"/>
        <v>Owego-Apalachin Central School District</v>
      </c>
      <c r="C617" s="805">
        <f>IF(COUNTIF(CONTROL!$B$98:$B$147,'Funding by District'!D455)&gt;=1,"",ROW()-162)</f>
        <v>455</v>
      </c>
    </row>
    <row r="618" spans="2:3">
      <c r="B618" s="803" t="str">
        <f ca="1"/>
        <v>Owen D. Young Central School District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and Central School District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Central School District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Union Free School District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Central School District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Central School District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Central School District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Union Free School District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Central School District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Central School District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Union Free School District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School District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Union Free School District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Central School District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Central School District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Central School District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Central School District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Central School District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Central School District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Central School District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Central School District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Central School District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Central School District</v>
      </c>
      <c r="C640" s="805">
        <f>IF(COUNTIF(CONTROL!$B$98:$B$147,'Funding by District'!D478)&gt;=1,"",ROW()-162)</f>
        <v>478</v>
      </c>
    </row>
    <row r="641" spans="2:3">
      <c r="B641" s="803" t="str">
        <f ca="1"/>
        <v>Pioneer Central School District</v>
      </c>
      <c r="C641" s="805">
        <f>IF(COUNTIF(CONTROL!$B$98:$B$147,'Funding by District'!D479)&gt;=1,"",ROW()-162)</f>
        <v>479</v>
      </c>
    </row>
    <row r="642" spans="2:3">
      <c r="B642" s="803" t="str">
        <f ca="1"/>
        <v>Pittsford Central School District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Plainedge Union Free School District</v>
      </c>
      <c r="C643" s="805">
        <f>IF(COUNTIF(CONTROL!$B$98:$B$147,'Funding by District'!D481)&gt;=1,"",ROW()-162)</f>
        <v>481</v>
      </c>
    </row>
    <row r="644" spans="2:3">
      <c r="B644" s="803" t="str">
        <f ca="1"/>
        <v>Plainview-Old Bethpage Central School District</v>
      </c>
      <c r="C644" s="805">
        <f>IF(COUNTIF(CONTROL!$B$98:$B$147,'Funding by District'!D482)&gt;=1,"",ROW()-162)</f>
        <v>482</v>
      </c>
    </row>
    <row r="645" spans="2:3">
      <c r="B645" s="803" t="str">
        <f ca="1"/>
        <v>Plattsburgh City School District</v>
      </c>
      <c r="C645" s="805">
        <f>IF(COUNTIF(CONTROL!$B$98:$B$147,'Funding by District'!D483)&gt;=1,"",ROW()-162)</f>
        <v>483</v>
      </c>
    </row>
    <row r="646" spans="2:3">
      <c r="B646" s="803" t="str">
        <f ca="1"/>
        <v>Pleasantville Union Free School District</v>
      </c>
      <c r="C646" s="805">
        <f>IF(COUNTIF(CONTROL!$B$98:$B$147,'Funding by District'!D484)&gt;=1,"",ROW()-162)</f>
        <v>484</v>
      </c>
    </row>
    <row r="647" spans="2:3">
      <c r="B647" s="803" t="str">
        <f ca="1"/>
        <v>Pocantico Hills Central School District</v>
      </c>
      <c r="C647" s="805">
        <f>IF(COUNTIF(CONTROL!$B$98:$B$147,'Funding by District'!D485)&gt;=1,"",ROW()-162)</f>
        <v>485</v>
      </c>
    </row>
    <row r="648" spans="2:3">
      <c r="B648" s="803" t="str">
        <f ca="1"/>
        <v>Poland Central School District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Byron Central School District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Chester-Rye Union Free School District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Jefferson Union Free School District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Jervis City School District</v>
      </c>
      <c r="C652" s="805">
        <f>IF(COUNTIF(CONTROL!$B$98:$B$147,'Funding by District'!D490)&gt;=1,"",ROW()-162)</f>
        <v>490</v>
      </c>
    </row>
    <row r="653" spans="2:3">
      <c r="B653" s="803" t="str">
        <f ca="1"/>
        <v>Port Washington Union Free School District</v>
      </c>
      <c r="C653" s="805">
        <f>IF(COUNTIF(CONTROL!$B$98:$B$147,'Funding by District'!D491)&gt;=1,"",ROW()-162)</f>
        <v>491</v>
      </c>
    </row>
    <row r="654" spans="2:3">
      <c r="B654" s="803" t="str">
        <f ca="1"/>
        <v>Portville Central School District</v>
      </c>
      <c r="C654" s="805">
        <f>IF(COUNTIF(CONTROL!$B$98:$B$147,'Funding by District'!D492)&gt;=1,"",ROW()-162)</f>
        <v>492</v>
      </c>
    </row>
    <row r="655" spans="2:3">
      <c r="B655" s="803" t="str">
        <f ca="1"/>
        <v>Potsdam Central School District</v>
      </c>
      <c r="C655" s="805">
        <f>IF(COUNTIF(CONTROL!$B$98:$B$147,'Funding by District'!D493)&gt;=1,"",ROW()-162)</f>
        <v>493</v>
      </c>
    </row>
    <row r="656" spans="2:3">
      <c r="B656" s="803" t="str">
        <f ca="1"/>
        <v>Poughkeepsie City School District</v>
      </c>
      <c r="C656" s="805">
        <f>IF(COUNTIF(CONTROL!$B$98:$B$147,'Funding by District'!D494)&gt;=1,"",ROW()-162)</f>
        <v>494</v>
      </c>
    </row>
    <row r="657" spans="2:3">
      <c r="B657" s="803" t="str">
        <f ca="1"/>
        <v>Prattsburgh Central School District</v>
      </c>
      <c r="C657" s="805">
        <f>IF(COUNTIF(CONTROL!$B$98:$B$147,'Funding by District'!D495)&gt;=1,"",ROW()-162)</f>
        <v>495</v>
      </c>
    </row>
    <row r="658" spans="2:3">
      <c r="B658" s="803" t="str">
        <f ca="1"/>
        <v>Pulaski (Academy) Central School District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Central School District</v>
      </c>
      <c r="C659" s="805">
        <f>IF(COUNTIF(CONTROL!$B$98:$B$147,'Funding by District'!D497)&gt;=1,"",ROW()-162)</f>
        <v>497</v>
      </c>
    </row>
    <row r="660" spans="2:3">
      <c r="B660" s="803" t="str">
        <f ca="1"/>
        <v>Putnam Valley Central School District</v>
      </c>
      <c r="C660" s="805">
        <f>IF(COUNTIF(CONTROL!$B$98:$B$147,'Funding by District'!D498)&gt;=1,"",ROW()-162)</f>
        <v>498</v>
      </c>
    </row>
    <row r="661" spans="2:3">
      <c r="B661" s="803" t="str">
        <f ca="1"/>
        <v>Queensbury Union Free School District</v>
      </c>
      <c r="C661" s="805">
        <f>IF(COUNTIF(CONTROL!$B$98:$B$147,'Funding by District'!D499)&gt;=1,"",ROW()-162)</f>
        <v>499</v>
      </c>
    </row>
    <row r="662" spans="2:3">
      <c r="B662" s="803" t="str">
        <f ca="1"/>
        <v>Quogue Union Free School District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Central School District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Central School District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Central School District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Central School District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Central School District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Union Free School District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School District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Central School District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Central School District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Central School District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Central School District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School District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Union Free School District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Union Free School District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School District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Central School District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Central School District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Union Free School District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Central School District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Union Free School District</v>
      </c>
      <c r="C682" s="805">
        <f>IF(COUNTIF(CONTROL!$B$98:$B$147,'Funding by District'!D520)&gt;=1,"",ROW()-162)</f>
        <v>520</v>
      </c>
    </row>
    <row r="683" spans="2:3">
      <c r="B683" s="803" t="str">
        <f ca="1"/>
        <v>Roxbury Central School District</v>
      </c>
      <c r="C683" s="805">
        <f>IF(COUNTIF(CONTROL!$B$98:$B$147,'Funding by District'!D521)&gt;=1,"",ROW()-162)</f>
        <v>521</v>
      </c>
    </row>
    <row r="684" spans="2:3">
      <c r="B684" s="803" t="str">
        <f ca="1"/>
        <v>Royalton-Hartland Central School District</v>
      </c>
      <c r="C684" s="805">
        <f>IF(COUNTIF(CONTROL!$B$98:$B$147,'Funding by District'!D522)&gt;=1,"",ROW()-162)</f>
        <v>522</v>
      </c>
    </row>
    <row r="685" spans="2:3">
      <c r="B685" s="803" t="str">
        <f ca="1"/>
        <v>Rush-Henrietta Central School District</v>
      </c>
      <c r="C685" s="805">
        <f>IF(COUNTIF(CONTROL!$B$98:$B$147,'Funding by District'!D523)&gt;=1,"",ROW()-162)</f>
        <v>523</v>
      </c>
    </row>
    <row r="686" spans="2:3">
      <c r="B686" s="803" t="str">
        <f ca="1"/>
        <v>Rye City School District</v>
      </c>
      <c r="C686" s="805">
        <f>IF(COUNTIF(CONTROL!$B$98:$B$147,'Funding by District'!D524)&gt;=1,"",ROW()-162)</f>
        <v>524</v>
      </c>
    </row>
    <row r="687" spans="2:3">
      <c r="B687" s="803" t="str">
        <f ca="1"/>
        <v>Rye Neck Union Free School District</v>
      </c>
      <c r="C687" s="805">
        <f>IF(COUNTIF(CONTROL!$B$98:$B$147,'Funding by District'!D525)&gt;=1,"",ROW()-162)</f>
        <v>525</v>
      </c>
    </row>
    <row r="688" spans="2:3">
      <c r="B688" s="803" t="str">
        <f ca="1"/>
        <v>Sachem Central School District</v>
      </c>
      <c r="C688" s="805">
        <f>IF(COUNTIF(CONTROL!$B$98:$B$147,'Funding by District'!D526)&gt;=1,"",ROW()-162)</f>
        <v>526</v>
      </c>
    </row>
    <row r="689" spans="2:3">
      <c r="B689" s="803" t="str">
        <f ca="1"/>
        <v>Sackets Harbor Central School District</v>
      </c>
      <c r="C689" s="805">
        <f>IF(COUNTIF(CONTROL!$B$98:$B$147,'Funding by District'!D527)&gt;=1,"",ROW()-162)</f>
        <v>527</v>
      </c>
    </row>
    <row r="690" spans="2:3">
      <c r="B690" s="803" t="str">
        <f ca="1"/>
        <v>Sag Harbor Union Free School District</v>
      </c>
      <c r="C690" s="805">
        <f>IF(COUNTIF(CONTROL!$B$98:$B$147,'Funding by District'!D528)&gt;=1,"",ROW()-162)</f>
        <v>528</v>
      </c>
    </row>
    <row r="691" spans="2:3">
      <c r="B691" s="803" t="str">
        <f ca="1"/>
        <v>Sagaponack Common School District</v>
      </c>
      <c r="C691" s="805">
        <f>IF(COUNTIF(CONTROL!$B$98:$B$147,'Funding by District'!D529)&gt;=1,"",ROW()-162)</f>
        <v>529</v>
      </c>
    </row>
    <row r="692" spans="2:3">
      <c r="B692" s="803" t="str">
        <f ca="1"/>
        <v>Saint Regis Falls Central School District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School District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Central School District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Central School District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Central School District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Central School District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Central School District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School District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Central School District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Central School District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Union Free School District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Union Free School District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Central School District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School District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Central School District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Central School District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Central School District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Central School District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Central School District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Central School District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Central School District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Union Free School District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Central School District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High School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Central School District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Union Free School District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Central School District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Central School District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Central School District</v>
      </c>
      <c r="C720" s="805">
        <f>IF(COUNTIF(CONTROL!$B$98:$B$147,'Funding by District'!D558)&gt;=1,"",ROW()-162)</f>
        <v>558</v>
      </c>
    </row>
    <row r="721" spans="2:3">
      <c r="B721" s="803" t="str">
        <f ca="1"/>
        <v>Shoreham-Wading River Central School District</v>
      </c>
      <c r="C721" s="805">
        <f>IF(COUNTIF(CONTROL!$B$98:$B$147,'Funding by District'!D559)&gt;=1,"",ROW()-162)</f>
        <v>559</v>
      </c>
    </row>
    <row r="722" spans="2:3">
      <c r="B722" s="803" t="str">
        <f ca="1"/>
        <v>Sidney Central School District</v>
      </c>
      <c r="C722" s="805">
        <f>IF(COUNTIF(CONTROL!$B$98:$B$147,'Funding by District'!D560)&gt;=1,"",ROW()-162)</f>
        <v>560</v>
      </c>
    </row>
    <row r="723" spans="2:3">
      <c r="B723" s="803" t="str">
        <f ca="1"/>
        <v>Silver Creek Central School District</v>
      </c>
      <c r="C723" s="805">
        <f>IF(COUNTIF(CONTROL!$B$98:$B$147,'Funding by District'!D561)&gt;=1,"",ROW()-162)</f>
        <v>561</v>
      </c>
    </row>
    <row r="724" spans="2:3">
      <c r="B724" s="803" t="str">
        <f ca="1"/>
        <v>Skaneateles Central School District</v>
      </c>
      <c r="C724" s="805">
        <f>IF(COUNTIF(CONTROL!$B$98:$B$147,'Funding by District'!D562)&gt;=1,"",ROW()-162)</f>
        <v>562</v>
      </c>
    </row>
    <row r="725" spans="2:3">
      <c r="B725" s="803" t="str">
        <f ca="1"/>
        <v>Smithtown Central School District</v>
      </c>
      <c r="C725" s="805">
        <f>IF(COUNTIF(CONTROL!$B$98:$B$147,'Funding by District'!D563)&gt;=1,"",ROW()-162)</f>
        <v>563</v>
      </c>
    </row>
    <row r="726" spans="2:3">
      <c r="B726" s="803" t="str">
        <f ca="1"/>
        <v>Sodus Central School District</v>
      </c>
      <c r="C726" s="805">
        <f>IF(COUNTIF(CONTROL!$B$98:$B$147,'Funding by District'!D564)&gt;=1,"",ROW()-162)</f>
        <v>564</v>
      </c>
    </row>
    <row r="727" spans="2:3">
      <c r="B727" s="803" t="str">
        <f ca="1"/>
        <v>Solvay Union Free School District</v>
      </c>
      <c r="C727" s="805">
        <f>IF(COUNTIF(CONTROL!$B$98:$B$147,'Funding by District'!D565)&gt;=1,"",ROW()-162)</f>
        <v>565</v>
      </c>
    </row>
    <row r="728" spans="2:3">
      <c r="B728" s="803" t="str">
        <f ca="1"/>
        <v>Somers Central School District</v>
      </c>
      <c r="C728" s="805">
        <f>IF(COUNTIF(CONTROL!$B$98:$B$147,'Funding by District'!D566)&gt;=1,"",ROW()-162)</f>
        <v>566</v>
      </c>
    </row>
    <row r="729" spans="2:3">
      <c r="B729" s="803" t="str">
        <f ca="1"/>
        <v>South Colonie Central School District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Country Central School District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Glens Falls Central School District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Huntington Union Free School District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Jefferson Central School District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Kortright Central School District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Lewis Central School District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Orangetown Central School District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Seneca Central School District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Southampton Union Free School District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Southern Cayuga Central School District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Southold Union Free School District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Southwestern Central School District</v>
      </c>
      <c r="C741" s="805">
        <f>IF(COUNTIF(CONTROL!$B$98:$B$147,'Funding by District'!D579)&gt;=1,"",ROW()-162)</f>
        <v>579</v>
      </c>
    </row>
    <row r="742" spans="2:3">
      <c r="B742" s="803" t="str">
        <f ca="1"/>
        <v>Spackenkill Union Free School District</v>
      </c>
      <c r="C742" s="805">
        <f>IF(COUNTIF(CONTROL!$B$98:$B$147,'Funding by District'!D580)&gt;=1,"",ROW()-162)</f>
        <v>580</v>
      </c>
    </row>
    <row r="743" spans="2:3">
      <c r="B743" s="803" t="str">
        <f ca="1"/>
        <v>Spencerport Central School District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Spencer-Van Etten Central School District</v>
      </c>
      <c r="C744" s="805">
        <f>IF(COUNTIF(CONTROL!$B$98:$B$147,'Funding by District'!D582)&gt;=1,"",ROW()-162)</f>
        <v>582</v>
      </c>
    </row>
    <row r="745" spans="2:3">
      <c r="B745" s="803" t="str">
        <f ca="1"/>
        <v>Springs Union Free School District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Springville-Griffith Institute Central School District</v>
      </c>
      <c r="C746" s="805">
        <f>IF(COUNTIF(CONTROL!$B$98:$B$147,'Funding by District'!D584)&gt;=1,"",ROW()-162)</f>
        <v>584</v>
      </c>
    </row>
    <row r="747" spans="2:3">
      <c r="B747" s="803" t="str">
        <f ca="1"/>
        <v>Stamford Central School District</v>
      </c>
      <c r="C747" s="805">
        <f>IF(COUNTIF(CONTROL!$B$98:$B$147,'Funding by District'!D585)&gt;=1,"",ROW()-162)</f>
        <v>585</v>
      </c>
    </row>
    <row r="748" spans="2:3">
      <c r="B748" s="803" t="str">
        <f ca="1"/>
        <v>Starpoint Central School District</v>
      </c>
      <c r="C748" s="805">
        <f>IF(COUNTIF(CONTROL!$B$98:$B$147,'Funding by District'!D586)&gt;=1,"",ROW()-162)</f>
        <v>586</v>
      </c>
    </row>
    <row r="749" spans="2:3">
      <c r="B749" s="803" t="str">
        <f ca="1"/>
        <v>Stillwater Central School District</v>
      </c>
      <c r="C749" s="805">
        <f>IF(COUNTIF(CONTROL!$B$98:$B$147,'Funding by District'!D587)&gt;=1,"",ROW()-162)</f>
        <v>587</v>
      </c>
    </row>
    <row r="750" spans="2:3">
      <c r="B750" s="803" t="str">
        <f ca="1"/>
        <v>Stockbridge Valley Central School District</v>
      </c>
      <c r="C750" s="805">
        <f>IF(COUNTIF(CONTROL!$B$98:$B$147,'Funding by District'!D588)&gt;=1,"",ROW()-162)</f>
        <v>588</v>
      </c>
    </row>
    <row r="751" spans="2:3">
      <c r="B751" s="803" t="str">
        <f ca="1"/>
        <v>Suffern Central School District</v>
      </c>
      <c r="C751" s="805">
        <f>IF(COUNTIF(CONTROL!$B$98:$B$147,'Funding by District'!D589)&gt;=1,"",ROW()-162)</f>
        <v>589</v>
      </c>
    </row>
    <row r="752" spans="2:3">
      <c r="B752" s="803" t="str">
        <f ca="1"/>
        <v>Sullivan West Central School District</v>
      </c>
      <c r="C752" s="805">
        <f>IF(COUNTIF(CONTROL!$B$98:$B$147,'Funding by District'!D590)&gt;=1,"",ROW()-162)</f>
        <v>590</v>
      </c>
    </row>
    <row r="753" spans="2:3">
      <c r="B753" s="803" t="str">
        <f ca="1"/>
        <v>Susquehanna Valley Central School District</v>
      </c>
      <c r="C753" s="805">
        <f>IF(COUNTIF(CONTROL!$B$98:$B$147,'Funding by District'!D591)&gt;=1,"",ROW()-162)</f>
        <v>591</v>
      </c>
    </row>
    <row r="754" spans="2:3">
      <c r="B754" s="803" t="str">
        <f ca="1"/>
        <v>Sweet Home Central School District</v>
      </c>
      <c r="C754" s="805">
        <f>IF(COUNTIF(CONTROL!$B$98:$B$147,'Funding by District'!D592)&gt;=1,"",ROW()-162)</f>
        <v>592</v>
      </c>
    </row>
    <row r="755" spans="2:3">
      <c r="B755" s="803" t="str">
        <f ca="1"/>
        <v>Syosset Central School District</v>
      </c>
      <c r="C755" s="805">
        <f>IF(COUNTIF(CONTROL!$B$98:$B$147,'Funding by District'!D593)&gt;=1,"",ROW()-162)</f>
        <v>593</v>
      </c>
    </row>
    <row r="756" spans="2:3">
      <c r="B756" s="803" t="str">
        <f ca="1"/>
        <v>Syracuse City School District</v>
      </c>
      <c r="C756" s="805">
        <f>IF(COUNTIF(CONTROL!$B$98:$B$147,'Funding by District'!D594)&gt;=1,"",ROW()-162)</f>
        <v>594</v>
      </c>
    </row>
    <row r="757" spans="2:3">
      <c r="B757" s="803" t="str">
        <f ca="1"/>
        <v>Taconic Hills Central School District</v>
      </c>
      <c r="C757" s="805">
        <f>IF(COUNTIF(CONTROL!$B$98:$B$147,'Funding by District'!D595)&gt;=1,"",ROW()-162)</f>
        <v>595</v>
      </c>
    </row>
    <row r="758" spans="2:3">
      <c r="B758" s="803" t="str">
        <f ca="1"/>
        <v>Tarrytown Union Free School District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Central School District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Central School District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Central School District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Central School District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School District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Union Free School District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Central School District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School District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Central School District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Common School District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Union Free School District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Central School District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Central School District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Union Free School District</v>
      </c>
      <c r="C772" s="805">
        <f>IF(COUNTIF(CONTROL!$B$98:$B$147,'Funding by District'!D610)&gt;=1,"",ROW()-162)</f>
        <v>610</v>
      </c>
    </row>
    <row r="773" spans="2:3">
      <c r="B773" s="803" t="str">
        <f ca="1"/>
        <v>Unadilla Valley Central School District</v>
      </c>
      <c r="C773" s="805">
        <f>IF(COUNTIF(CONTROL!$B$98:$B$147,'Funding by District'!D611)&gt;=1,"",ROW()-162)</f>
        <v>611</v>
      </c>
    </row>
    <row r="774" spans="2:3">
      <c r="B774" s="803" t="str">
        <f ca="1"/>
        <v>Unatego Central School District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Central School District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Union Free School District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Central School District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School District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Union Free School District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Central School District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Union Free School District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Union Free School District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Union Free School District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High School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Vernon-Verona-Sherrill Central School District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Central School District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Central School District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Central School District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Common School District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Central School District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Central School District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Union Free School District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Central School District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Central School District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Central School District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Central School District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Central School District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Union Free School District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Central School District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School District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Central School District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School District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Central School District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Central School District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Central School District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Central School District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Central School District</v>
      </c>
      <c r="C807" s="805">
        <f>IF(COUNTIF(CONTROL!$B$98:$B$147,'Funding by District'!D645)&gt;=1,"",ROW()-162)</f>
        <v>645</v>
      </c>
    </row>
    <row r="808" spans="2:3">
      <c r="B808" s="803" t="str">
        <f ca="1"/>
        <v>Webutuck Central School District</v>
      </c>
      <c r="C808" s="805">
        <f>IF(COUNTIF(CONTROL!$B$98:$B$147,'Funding by District'!D646)&gt;=1,"",ROW()-162)</f>
        <v>646</v>
      </c>
    </row>
    <row r="809" spans="2:3">
      <c r="B809" s="803" t="str">
        <f ca="1"/>
        <v>Weedsport Central School District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 Central School District</v>
      </c>
      <c r="C810" s="805">
        <f>IF(COUNTIF(CONTROL!$B$98:$B$147,'Funding by District'!D648)&gt;=1,"",ROW()-162)</f>
        <v>648</v>
      </c>
    </row>
    <row r="811" spans="2:3">
      <c r="B811" s="803" t="str">
        <f ca="1"/>
        <v>Wellsville Central School District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Babylon Union Free School District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Canada Valley Central School District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Genesee Central School District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Hempstead Union Free School District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Irondequoit Central School District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Islip Union Free School District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Seneca Central School District</v>
      </c>
      <c r="C818" s="805">
        <f>IF(COUNTIF(CONTROL!$B$98:$B$147,'Funding by District'!D656)&gt;=1,"",ROW()-162)</f>
        <v>656</v>
      </c>
    </row>
    <row r="819" spans="2:3">
      <c r="B819" s="803" t="str">
        <f ca="1"/>
        <v>West Valley Central School District</v>
      </c>
      <c r="C819" s="805">
        <f>IF(COUNTIF(CONTROL!$B$98:$B$147,'Funding by District'!D657)&gt;=1,"",ROW()-162)</f>
        <v>657</v>
      </c>
    </row>
    <row r="820" spans="2:3">
      <c r="B820" s="803" t="str">
        <f ca="1"/>
        <v>Westbury Union Free School District</v>
      </c>
      <c r="C820" s="805">
        <f>IF(COUNTIF(CONTROL!$B$98:$B$147,'Funding by District'!D658)&gt;=1,"",ROW()-162)</f>
        <v>658</v>
      </c>
    </row>
    <row r="821" spans="2:3">
      <c r="B821" s="803" t="str">
        <f ca="1"/>
        <v>Westfield Academy and Central School District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Westhampton Beach Union Free School District</v>
      </c>
      <c r="C822" s="805">
        <f>IF(COUNTIF(CONTROL!$B$98:$B$147,'Funding by District'!D660)&gt;=1,"",ROW()-162)</f>
        <v>660</v>
      </c>
    </row>
    <row r="823" spans="2:3">
      <c r="B823" s="803" t="str">
        <f ca="1"/>
        <v>Westhill Central School District</v>
      </c>
      <c r="C823" s="805">
        <f>IF(COUNTIF(CONTROL!$B$98:$B$147,'Funding by District'!D661)&gt;=1,"",ROW()-162)</f>
        <v>661</v>
      </c>
    </row>
    <row r="824" spans="2:3">
      <c r="B824" s="803" t="str">
        <f ca="1"/>
        <v>Westmoreland Central School District</v>
      </c>
      <c r="C824" s="805">
        <f>IF(COUNTIF(CONTROL!$B$98:$B$147,'Funding by District'!D662)&gt;=1,"",ROW()-162)</f>
        <v>662</v>
      </c>
    </row>
    <row r="825" spans="2:3">
      <c r="B825" s="803" t="str">
        <f ca="1"/>
        <v>Wheatland-Chili Central School District</v>
      </c>
      <c r="C825" s="805">
        <f>IF(COUNTIF(CONTROL!$B$98:$B$147,'Funding by District'!D663)&gt;=1,"",ROW()-162)</f>
        <v>663</v>
      </c>
    </row>
    <row r="826" spans="2:3">
      <c r="B826" s="803" t="str">
        <f ca="1"/>
        <v>Wheelerville Union Free School District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 Plains City School District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Whitehall Central School District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Whitesboro Central School District</v>
      </c>
      <c r="C829" s="805">
        <f>IF(COUNTIF(CONTROL!$B$98:$B$147,'Funding by District'!D667)&gt;=1,"",ROW()-162)</f>
        <v>667</v>
      </c>
    </row>
    <row r="830" spans="2:3">
      <c r="B830" s="803" t="str">
        <f ca="1"/>
        <v>Whitesville Central School District</v>
      </c>
      <c r="C830" s="805">
        <f>IF(COUNTIF(CONTROL!$B$98:$B$147,'Funding by District'!D668)&gt;=1,"",ROW()-162)</f>
        <v>668</v>
      </c>
    </row>
    <row r="831" spans="2:3">
      <c r="B831" s="803" t="str">
        <f ca="1"/>
        <v>Whitney Point Central School District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 Floyd Union Free School District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Williamson Central School District</v>
      </c>
      <c r="C833" s="805">
        <f>IF(COUNTIF(CONTROL!$B$98:$B$147,'Funding by District'!D671)&gt;=1,"",ROW()-162)</f>
        <v>671</v>
      </c>
    </row>
    <row r="834" spans="2:3">
      <c r="B834" s="803" t="str">
        <f ca="1"/>
        <v>Williamsville Central School District</v>
      </c>
      <c r="C834" s="805">
        <f>IF(COUNTIF(CONTROL!$B$98:$B$147,'Funding by District'!D672)&gt;=1,"",ROW()-162)</f>
        <v>672</v>
      </c>
    </row>
    <row r="835" spans="2:3">
      <c r="B835" s="803" t="str">
        <f ca="1"/>
        <v>Willsboro Central School District</v>
      </c>
      <c r="C835" s="805">
        <f>IF(COUNTIF(CONTROL!$B$98:$B$147,'Funding by District'!D673)&gt;=1,"",ROW()-162)</f>
        <v>673</v>
      </c>
    </row>
    <row r="836" spans="2:3">
      <c r="B836" s="803" t="str">
        <f ca="1"/>
        <v>Wilson Central School District</v>
      </c>
      <c r="C836" s="805">
        <f>IF(COUNTIF(CONTROL!$B$98:$B$147,'Funding by District'!D674)&gt;=1,"",ROW()-162)</f>
        <v>674</v>
      </c>
    </row>
    <row r="837" spans="2:3">
      <c r="B837" s="803" t="str">
        <f ca="1"/>
        <v>Windham-Ashland-Jewett Central School District</v>
      </c>
      <c r="C837" s="805">
        <f>IF(COUNTIF(CONTROL!$B$98:$B$147,'Funding by District'!D675)&gt;=1,"",ROW()-162)</f>
        <v>675</v>
      </c>
    </row>
    <row r="838" spans="2:3">
      <c r="B838" s="803" t="str">
        <f ca="1"/>
        <v>Windsor Central School District</v>
      </c>
      <c r="C838" s="805">
        <f>IF(COUNTIF(CONTROL!$B$98:$B$147,'Funding by District'!D676)&gt;=1,"",ROW()-162)</f>
        <v>676</v>
      </c>
    </row>
    <row r="839" spans="2:3">
      <c r="B839" s="803" t="str">
        <f ca="1"/>
        <v>Worcester Central School District</v>
      </c>
      <c r="C839" s="805">
        <f>IF(COUNTIF(CONTROL!$B$98:$B$147,'Funding by District'!D677)&gt;=1,"",ROW()-162)</f>
        <v>677</v>
      </c>
    </row>
    <row r="840" spans="2:3">
      <c r="B840" s="803" t="str">
        <f ca="1"/>
        <v>Wyandanch Union Free School District</v>
      </c>
      <c r="C840" s="805">
        <f>IF(COUNTIF(CONTROL!$B$98:$B$147,'Funding by District'!D678)&gt;=1,"",ROW()-162)</f>
        <v>678</v>
      </c>
    </row>
    <row r="841" spans="2:3">
      <c r="B841" s="803" t="str">
        <f ca="1"/>
        <v>Wynantskill Union Free School District</v>
      </c>
      <c r="C841" s="805">
        <f>IF(COUNTIF(CONTROL!$B$98:$B$147,'Funding by District'!D679)&gt;=1,"",ROW()-162)</f>
        <v>679</v>
      </c>
    </row>
    <row r="842" spans="2:3">
      <c r="B842" s="803" t="str">
        <f ca="1"/>
        <v>Wyoming Central School District</v>
      </c>
      <c r="C842" s="805">
        <f>IF(COUNTIF(CONTROL!$B$98:$B$147,'Funding by District'!D680)&gt;=1,"",ROW()-162)</f>
        <v>680</v>
      </c>
    </row>
    <row r="843" spans="2:3">
      <c r="B843" s="803" t="str">
        <f ca="1"/>
        <v>Yonkers City School District</v>
      </c>
      <c r="C843" s="805">
        <f>IF(COUNTIF(CONTROL!$B$98:$B$147,'Funding by District'!D681)&gt;=1,"",ROW()-162)</f>
        <v>681</v>
      </c>
    </row>
    <row r="844" spans="2:3">
      <c r="B844" s="803" t="str">
        <f ca="1"/>
        <v>York Central School District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Central School District</v>
      </c>
      <c r="C845" s="805">
        <f>IF(COUNTIF(CONTROL!$B$98:$B$147,'Funding by District'!D683)&gt;=1,"",ROW()-162)</f>
        <v>683</v>
      </c>
    </row>
  </sheetData>
  <sheetProtection algorithmName="SHA-512" hashValue="ZNiJSEyALrouMvd7pi+cn/Hz3zkUcUZ+b/k1ZKtADg9Qo2D2H4578cSMVmRIt1PJkSc1eSSV8gko95fJNaoFtw==" saltValue="FIBUGRB5XsRohOlX8yVLgw==" spinCount="100000" sheet="1" objects="1" scenarios="1"/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3"/>
  <sheetViews>
    <sheetView showGridLines="0" tabSelected="1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D2" sqref="D2"/>
    </sheetView>
  </sheetViews>
  <sheetFormatPr defaultColWidth="10.28515625" defaultRowHeight="15"/>
  <cols>
    <col min="1" max="1" width="3.7109375" style="580" customWidth="1"/>
    <col min="2" max="2" width="4.7109375" style="580" customWidth="1"/>
    <col min="3" max="3" width="12.85546875" style="580" bestFit="1" customWidth="1"/>
    <col min="4" max="4" width="44.5703125" style="580" customWidth="1"/>
    <col min="5" max="6" width="18.85546875" style="580" bestFit="1" customWidth="1"/>
    <col min="7" max="8" width="10.28515625" style="580"/>
    <col min="9" max="9" width="53.42578125" style="580" customWidth="1"/>
    <col min="10" max="210" width="10.28515625" style="580"/>
    <col min="211" max="211" width="3.7109375" style="580" customWidth="1"/>
    <col min="212" max="212" width="5.28515625" style="580" customWidth="1"/>
    <col min="213" max="213" width="9.42578125" style="580" bestFit="1" customWidth="1"/>
    <col min="214" max="214" width="25.7109375" style="580" bestFit="1" customWidth="1"/>
    <col min="215" max="216" width="21.7109375" style="580" customWidth="1"/>
    <col min="217" max="217" width="10.28515625" style="580" customWidth="1"/>
    <col min="218" max="218" width="5.28515625" style="580" customWidth="1"/>
    <col min="219" max="219" width="9.42578125" style="580" bestFit="1" customWidth="1"/>
    <col min="220" max="220" width="25.7109375" style="580" bestFit="1" customWidth="1"/>
    <col min="221" max="221" width="21" style="580" customWidth="1"/>
    <col min="222" max="222" width="20.28515625" style="580" customWidth="1"/>
    <col min="223" max="466" width="10.28515625" style="580"/>
    <col min="467" max="467" width="3.7109375" style="580" customWidth="1"/>
    <col min="468" max="468" width="5.28515625" style="580" customWidth="1"/>
    <col min="469" max="469" width="9.42578125" style="580" bestFit="1" customWidth="1"/>
    <col min="470" max="470" width="25.7109375" style="580" bestFit="1" customWidth="1"/>
    <col min="471" max="472" width="21.7109375" style="580" customWidth="1"/>
    <col min="473" max="473" width="10.28515625" style="580" customWidth="1"/>
    <col min="474" max="474" width="5.28515625" style="580" customWidth="1"/>
    <col min="475" max="475" width="9.42578125" style="580" bestFit="1" customWidth="1"/>
    <col min="476" max="476" width="25.7109375" style="580" bestFit="1" customWidth="1"/>
    <col min="477" max="477" width="21" style="580" customWidth="1"/>
    <col min="478" max="478" width="20.28515625" style="580" customWidth="1"/>
    <col min="479" max="722" width="10.28515625" style="580"/>
    <col min="723" max="723" width="3.7109375" style="580" customWidth="1"/>
    <col min="724" max="724" width="5.28515625" style="580" customWidth="1"/>
    <col min="725" max="725" width="9.42578125" style="580" bestFit="1" customWidth="1"/>
    <col min="726" max="726" width="25.7109375" style="580" bestFit="1" customWidth="1"/>
    <col min="727" max="728" width="21.7109375" style="580" customWidth="1"/>
    <col min="729" max="729" width="10.28515625" style="580" customWidth="1"/>
    <col min="730" max="730" width="5.28515625" style="580" customWidth="1"/>
    <col min="731" max="731" width="9.42578125" style="580" bestFit="1" customWidth="1"/>
    <col min="732" max="732" width="25.7109375" style="580" bestFit="1" customWidth="1"/>
    <col min="733" max="733" width="21" style="580" customWidth="1"/>
    <col min="734" max="734" width="20.28515625" style="580" customWidth="1"/>
    <col min="735" max="978" width="10.28515625" style="580"/>
    <col min="979" max="979" width="3.7109375" style="580" customWidth="1"/>
    <col min="980" max="980" width="5.28515625" style="580" customWidth="1"/>
    <col min="981" max="981" width="9.42578125" style="580" bestFit="1" customWidth="1"/>
    <col min="982" max="982" width="25.7109375" style="580" bestFit="1" customWidth="1"/>
    <col min="983" max="984" width="21.7109375" style="580" customWidth="1"/>
    <col min="985" max="985" width="10.28515625" style="580" customWidth="1"/>
    <col min="986" max="986" width="5.28515625" style="580" customWidth="1"/>
    <col min="987" max="987" width="9.42578125" style="580" bestFit="1" customWidth="1"/>
    <col min="988" max="988" width="25.7109375" style="580" bestFit="1" customWidth="1"/>
    <col min="989" max="989" width="21" style="580" customWidth="1"/>
    <col min="990" max="990" width="20.28515625" style="580" customWidth="1"/>
    <col min="991" max="1234" width="10.28515625" style="580"/>
    <col min="1235" max="1235" width="3.7109375" style="580" customWidth="1"/>
    <col min="1236" max="1236" width="5.28515625" style="580" customWidth="1"/>
    <col min="1237" max="1237" width="9.42578125" style="580" bestFit="1" customWidth="1"/>
    <col min="1238" max="1238" width="25.7109375" style="580" bestFit="1" customWidth="1"/>
    <col min="1239" max="1240" width="21.7109375" style="580" customWidth="1"/>
    <col min="1241" max="1241" width="10.28515625" style="580" customWidth="1"/>
    <col min="1242" max="1242" width="5.28515625" style="580" customWidth="1"/>
    <col min="1243" max="1243" width="9.42578125" style="580" bestFit="1" customWidth="1"/>
    <col min="1244" max="1244" width="25.7109375" style="580" bestFit="1" customWidth="1"/>
    <col min="1245" max="1245" width="21" style="580" customWidth="1"/>
    <col min="1246" max="1246" width="20.28515625" style="580" customWidth="1"/>
    <col min="1247" max="1490" width="10.28515625" style="580"/>
    <col min="1491" max="1491" width="3.7109375" style="580" customWidth="1"/>
    <col min="1492" max="1492" width="5.28515625" style="580" customWidth="1"/>
    <col min="1493" max="1493" width="9.42578125" style="580" bestFit="1" customWidth="1"/>
    <col min="1494" max="1494" width="25.7109375" style="580" bestFit="1" customWidth="1"/>
    <col min="1495" max="1496" width="21.7109375" style="580" customWidth="1"/>
    <col min="1497" max="1497" width="10.28515625" style="580" customWidth="1"/>
    <col min="1498" max="1498" width="5.28515625" style="580" customWidth="1"/>
    <col min="1499" max="1499" width="9.42578125" style="580" bestFit="1" customWidth="1"/>
    <col min="1500" max="1500" width="25.7109375" style="580" bestFit="1" customWidth="1"/>
    <col min="1501" max="1501" width="21" style="580" customWidth="1"/>
    <col min="1502" max="1502" width="20.28515625" style="580" customWidth="1"/>
    <col min="1503" max="1746" width="10.28515625" style="580"/>
    <col min="1747" max="1747" width="3.7109375" style="580" customWidth="1"/>
    <col min="1748" max="1748" width="5.28515625" style="580" customWidth="1"/>
    <col min="1749" max="1749" width="9.42578125" style="580" bestFit="1" customWidth="1"/>
    <col min="1750" max="1750" width="25.7109375" style="580" bestFit="1" customWidth="1"/>
    <col min="1751" max="1752" width="21.7109375" style="580" customWidth="1"/>
    <col min="1753" max="1753" width="10.28515625" style="580" customWidth="1"/>
    <col min="1754" max="1754" width="5.28515625" style="580" customWidth="1"/>
    <col min="1755" max="1755" width="9.42578125" style="580" bestFit="1" customWidth="1"/>
    <col min="1756" max="1756" width="25.7109375" style="580" bestFit="1" customWidth="1"/>
    <col min="1757" max="1757" width="21" style="580" customWidth="1"/>
    <col min="1758" max="1758" width="20.28515625" style="580" customWidth="1"/>
    <col min="1759" max="2002" width="10.28515625" style="580"/>
    <col min="2003" max="2003" width="3.7109375" style="580" customWidth="1"/>
    <col min="2004" max="2004" width="5.28515625" style="580" customWidth="1"/>
    <col min="2005" max="2005" width="9.42578125" style="580" bestFit="1" customWidth="1"/>
    <col min="2006" max="2006" width="25.7109375" style="580" bestFit="1" customWidth="1"/>
    <col min="2007" max="2008" width="21.7109375" style="580" customWidth="1"/>
    <col min="2009" max="2009" width="10.28515625" style="580" customWidth="1"/>
    <col min="2010" max="2010" width="5.28515625" style="580" customWidth="1"/>
    <col min="2011" max="2011" width="9.42578125" style="580" bestFit="1" customWidth="1"/>
    <col min="2012" max="2012" width="25.7109375" style="580" bestFit="1" customWidth="1"/>
    <col min="2013" max="2013" width="21" style="580" customWidth="1"/>
    <col min="2014" max="2014" width="20.28515625" style="580" customWidth="1"/>
    <col min="2015" max="2258" width="10.28515625" style="580"/>
    <col min="2259" max="2259" width="3.7109375" style="580" customWidth="1"/>
    <col min="2260" max="2260" width="5.28515625" style="580" customWidth="1"/>
    <col min="2261" max="2261" width="9.42578125" style="580" bestFit="1" customWidth="1"/>
    <col min="2262" max="2262" width="25.7109375" style="580" bestFit="1" customWidth="1"/>
    <col min="2263" max="2264" width="21.7109375" style="580" customWidth="1"/>
    <col min="2265" max="2265" width="10.28515625" style="580" customWidth="1"/>
    <col min="2266" max="2266" width="5.28515625" style="580" customWidth="1"/>
    <col min="2267" max="2267" width="9.42578125" style="580" bestFit="1" customWidth="1"/>
    <col min="2268" max="2268" width="25.7109375" style="580" bestFit="1" customWidth="1"/>
    <col min="2269" max="2269" width="21" style="580" customWidth="1"/>
    <col min="2270" max="2270" width="20.28515625" style="580" customWidth="1"/>
    <col min="2271" max="2514" width="10.28515625" style="580"/>
    <col min="2515" max="2515" width="3.7109375" style="580" customWidth="1"/>
    <col min="2516" max="2516" width="5.28515625" style="580" customWidth="1"/>
    <col min="2517" max="2517" width="9.42578125" style="580" bestFit="1" customWidth="1"/>
    <col min="2518" max="2518" width="25.7109375" style="580" bestFit="1" customWidth="1"/>
    <col min="2519" max="2520" width="21.7109375" style="580" customWidth="1"/>
    <col min="2521" max="2521" width="10.28515625" style="580" customWidth="1"/>
    <col min="2522" max="2522" width="5.28515625" style="580" customWidth="1"/>
    <col min="2523" max="2523" width="9.42578125" style="580" bestFit="1" customWidth="1"/>
    <col min="2524" max="2524" width="25.7109375" style="580" bestFit="1" customWidth="1"/>
    <col min="2525" max="2525" width="21" style="580" customWidth="1"/>
    <col min="2526" max="2526" width="20.28515625" style="580" customWidth="1"/>
    <col min="2527" max="2770" width="10.28515625" style="580"/>
    <col min="2771" max="2771" width="3.7109375" style="580" customWidth="1"/>
    <col min="2772" max="2772" width="5.28515625" style="580" customWidth="1"/>
    <col min="2773" max="2773" width="9.42578125" style="580" bestFit="1" customWidth="1"/>
    <col min="2774" max="2774" width="25.7109375" style="580" bestFit="1" customWidth="1"/>
    <col min="2775" max="2776" width="21.7109375" style="580" customWidth="1"/>
    <col min="2777" max="2777" width="10.28515625" style="580" customWidth="1"/>
    <col min="2778" max="2778" width="5.28515625" style="580" customWidth="1"/>
    <col min="2779" max="2779" width="9.42578125" style="580" bestFit="1" customWidth="1"/>
    <col min="2780" max="2780" width="25.7109375" style="580" bestFit="1" customWidth="1"/>
    <col min="2781" max="2781" width="21" style="580" customWidth="1"/>
    <col min="2782" max="2782" width="20.28515625" style="580" customWidth="1"/>
    <col min="2783" max="3026" width="10.28515625" style="580"/>
    <col min="3027" max="3027" width="3.7109375" style="580" customWidth="1"/>
    <col min="3028" max="3028" width="5.28515625" style="580" customWidth="1"/>
    <col min="3029" max="3029" width="9.42578125" style="580" bestFit="1" customWidth="1"/>
    <col min="3030" max="3030" width="25.7109375" style="580" bestFit="1" customWidth="1"/>
    <col min="3031" max="3032" width="21.7109375" style="580" customWidth="1"/>
    <col min="3033" max="3033" width="10.28515625" style="580" customWidth="1"/>
    <col min="3034" max="3034" width="5.28515625" style="580" customWidth="1"/>
    <col min="3035" max="3035" width="9.42578125" style="580" bestFit="1" customWidth="1"/>
    <col min="3036" max="3036" width="25.7109375" style="580" bestFit="1" customWidth="1"/>
    <col min="3037" max="3037" width="21" style="580" customWidth="1"/>
    <col min="3038" max="3038" width="20.28515625" style="580" customWidth="1"/>
    <col min="3039" max="3282" width="10.28515625" style="580"/>
    <col min="3283" max="3283" width="3.7109375" style="580" customWidth="1"/>
    <col min="3284" max="3284" width="5.28515625" style="580" customWidth="1"/>
    <col min="3285" max="3285" width="9.42578125" style="580" bestFit="1" customWidth="1"/>
    <col min="3286" max="3286" width="25.7109375" style="580" bestFit="1" customWidth="1"/>
    <col min="3287" max="3288" width="21.7109375" style="580" customWidth="1"/>
    <col min="3289" max="3289" width="10.28515625" style="580" customWidth="1"/>
    <col min="3290" max="3290" width="5.28515625" style="580" customWidth="1"/>
    <col min="3291" max="3291" width="9.42578125" style="580" bestFit="1" customWidth="1"/>
    <col min="3292" max="3292" width="25.7109375" style="580" bestFit="1" customWidth="1"/>
    <col min="3293" max="3293" width="21" style="580" customWidth="1"/>
    <col min="3294" max="3294" width="20.28515625" style="580" customWidth="1"/>
    <col min="3295" max="3538" width="10.28515625" style="580"/>
    <col min="3539" max="3539" width="3.7109375" style="580" customWidth="1"/>
    <col min="3540" max="3540" width="5.28515625" style="580" customWidth="1"/>
    <col min="3541" max="3541" width="9.42578125" style="580" bestFit="1" customWidth="1"/>
    <col min="3542" max="3542" width="25.7109375" style="580" bestFit="1" customWidth="1"/>
    <col min="3543" max="3544" width="21.7109375" style="580" customWidth="1"/>
    <col min="3545" max="3545" width="10.28515625" style="580" customWidth="1"/>
    <col min="3546" max="3546" width="5.28515625" style="580" customWidth="1"/>
    <col min="3547" max="3547" width="9.42578125" style="580" bestFit="1" customWidth="1"/>
    <col min="3548" max="3548" width="25.7109375" style="580" bestFit="1" customWidth="1"/>
    <col min="3549" max="3549" width="21" style="580" customWidth="1"/>
    <col min="3550" max="3550" width="20.28515625" style="580" customWidth="1"/>
    <col min="3551" max="3794" width="10.28515625" style="580"/>
    <col min="3795" max="3795" width="3.7109375" style="580" customWidth="1"/>
    <col min="3796" max="3796" width="5.28515625" style="580" customWidth="1"/>
    <col min="3797" max="3797" width="9.42578125" style="580" bestFit="1" customWidth="1"/>
    <col min="3798" max="3798" width="25.7109375" style="580" bestFit="1" customWidth="1"/>
    <col min="3799" max="3800" width="21.7109375" style="580" customWidth="1"/>
    <col min="3801" max="3801" width="10.28515625" style="580" customWidth="1"/>
    <col min="3802" max="3802" width="5.28515625" style="580" customWidth="1"/>
    <col min="3803" max="3803" width="9.42578125" style="580" bestFit="1" customWidth="1"/>
    <col min="3804" max="3804" width="25.7109375" style="580" bestFit="1" customWidth="1"/>
    <col min="3805" max="3805" width="21" style="580" customWidth="1"/>
    <col min="3806" max="3806" width="20.28515625" style="580" customWidth="1"/>
    <col min="3807" max="4050" width="10.28515625" style="580"/>
    <col min="4051" max="4051" width="3.7109375" style="580" customWidth="1"/>
    <col min="4052" max="4052" width="5.28515625" style="580" customWidth="1"/>
    <col min="4053" max="4053" width="9.42578125" style="580" bestFit="1" customWidth="1"/>
    <col min="4054" max="4054" width="25.7109375" style="580" bestFit="1" customWidth="1"/>
    <col min="4055" max="4056" width="21.7109375" style="580" customWidth="1"/>
    <col min="4057" max="4057" width="10.28515625" style="580" customWidth="1"/>
    <col min="4058" max="4058" width="5.28515625" style="580" customWidth="1"/>
    <col min="4059" max="4059" width="9.42578125" style="580" bestFit="1" customWidth="1"/>
    <col min="4060" max="4060" width="25.7109375" style="580" bestFit="1" customWidth="1"/>
    <col min="4061" max="4061" width="21" style="580" customWidth="1"/>
    <col min="4062" max="4062" width="20.28515625" style="580" customWidth="1"/>
    <col min="4063" max="4306" width="10.28515625" style="580"/>
    <col min="4307" max="4307" width="3.7109375" style="580" customWidth="1"/>
    <col min="4308" max="4308" width="5.28515625" style="580" customWidth="1"/>
    <col min="4309" max="4309" width="9.42578125" style="580" bestFit="1" customWidth="1"/>
    <col min="4310" max="4310" width="25.7109375" style="580" bestFit="1" customWidth="1"/>
    <col min="4311" max="4312" width="21.7109375" style="580" customWidth="1"/>
    <col min="4313" max="4313" width="10.28515625" style="580" customWidth="1"/>
    <col min="4314" max="4314" width="5.28515625" style="580" customWidth="1"/>
    <col min="4315" max="4315" width="9.42578125" style="580" bestFit="1" customWidth="1"/>
    <col min="4316" max="4316" width="25.7109375" style="580" bestFit="1" customWidth="1"/>
    <col min="4317" max="4317" width="21" style="580" customWidth="1"/>
    <col min="4318" max="4318" width="20.28515625" style="580" customWidth="1"/>
    <col min="4319" max="4562" width="10.28515625" style="580"/>
    <col min="4563" max="4563" width="3.7109375" style="580" customWidth="1"/>
    <col min="4564" max="4564" width="5.28515625" style="580" customWidth="1"/>
    <col min="4565" max="4565" width="9.42578125" style="580" bestFit="1" customWidth="1"/>
    <col min="4566" max="4566" width="25.7109375" style="580" bestFit="1" customWidth="1"/>
    <col min="4567" max="4568" width="21.7109375" style="580" customWidth="1"/>
    <col min="4569" max="4569" width="10.28515625" style="580" customWidth="1"/>
    <col min="4570" max="4570" width="5.28515625" style="580" customWidth="1"/>
    <col min="4571" max="4571" width="9.42578125" style="580" bestFit="1" customWidth="1"/>
    <col min="4572" max="4572" width="25.7109375" style="580" bestFit="1" customWidth="1"/>
    <col min="4573" max="4573" width="21" style="580" customWidth="1"/>
    <col min="4574" max="4574" width="20.28515625" style="580" customWidth="1"/>
    <col min="4575" max="4818" width="10.28515625" style="580"/>
    <col min="4819" max="4819" width="3.7109375" style="580" customWidth="1"/>
    <col min="4820" max="4820" width="5.28515625" style="580" customWidth="1"/>
    <col min="4821" max="4821" width="9.42578125" style="580" bestFit="1" customWidth="1"/>
    <col min="4822" max="4822" width="25.7109375" style="580" bestFit="1" customWidth="1"/>
    <col min="4823" max="4824" width="21.7109375" style="580" customWidth="1"/>
    <col min="4825" max="4825" width="10.28515625" style="580" customWidth="1"/>
    <col min="4826" max="4826" width="5.28515625" style="580" customWidth="1"/>
    <col min="4827" max="4827" width="9.42578125" style="580" bestFit="1" customWidth="1"/>
    <col min="4828" max="4828" width="25.7109375" style="580" bestFit="1" customWidth="1"/>
    <col min="4829" max="4829" width="21" style="580" customWidth="1"/>
    <col min="4830" max="4830" width="20.28515625" style="580" customWidth="1"/>
    <col min="4831" max="5074" width="10.28515625" style="580"/>
    <col min="5075" max="5075" width="3.7109375" style="580" customWidth="1"/>
    <col min="5076" max="5076" width="5.28515625" style="580" customWidth="1"/>
    <col min="5077" max="5077" width="9.42578125" style="580" bestFit="1" customWidth="1"/>
    <col min="5078" max="5078" width="25.7109375" style="580" bestFit="1" customWidth="1"/>
    <col min="5079" max="5080" width="21.7109375" style="580" customWidth="1"/>
    <col min="5081" max="5081" width="10.28515625" style="580" customWidth="1"/>
    <col min="5082" max="5082" width="5.28515625" style="580" customWidth="1"/>
    <col min="5083" max="5083" width="9.42578125" style="580" bestFit="1" customWidth="1"/>
    <col min="5084" max="5084" width="25.7109375" style="580" bestFit="1" customWidth="1"/>
    <col min="5085" max="5085" width="21" style="580" customWidth="1"/>
    <col min="5086" max="5086" width="20.28515625" style="580" customWidth="1"/>
    <col min="5087" max="5330" width="10.28515625" style="580"/>
    <col min="5331" max="5331" width="3.7109375" style="580" customWidth="1"/>
    <col min="5332" max="5332" width="5.28515625" style="580" customWidth="1"/>
    <col min="5333" max="5333" width="9.42578125" style="580" bestFit="1" customWidth="1"/>
    <col min="5334" max="5334" width="25.7109375" style="580" bestFit="1" customWidth="1"/>
    <col min="5335" max="5336" width="21.7109375" style="580" customWidth="1"/>
    <col min="5337" max="5337" width="10.28515625" style="580" customWidth="1"/>
    <col min="5338" max="5338" width="5.28515625" style="580" customWidth="1"/>
    <col min="5339" max="5339" width="9.42578125" style="580" bestFit="1" customWidth="1"/>
    <col min="5340" max="5340" width="25.7109375" style="580" bestFit="1" customWidth="1"/>
    <col min="5341" max="5341" width="21" style="580" customWidth="1"/>
    <col min="5342" max="5342" width="20.28515625" style="580" customWidth="1"/>
    <col min="5343" max="5586" width="10.28515625" style="580"/>
    <col min="5587" max="5587" width="3.7109375" style="580" customWidth="1"/>
    <col min="5588" max="5588" width="5.28515625" style="580" customWidth="1"/>
    <col min="5589" max="5589" width="9.42578125" style="580" bestFit="1" customWidth="1"/>
    <col min="5590" max="5590" width="25.7109375" style="580" bestFit="1" customWidth="1"/>
    <col min="5591" max="5592" width="21.7109375" style="580" customWidth="1"/>
    <col min="5593" max="5593" width="10.28515625" style="580" customWidth="1"/>
    <col min="5594" max="5594" width="5.28515625" style="580" customWidth="1"/>
    <col min="5595" max="5595" width="9.42578125" style="580" bestFit="1" customWidth="1"/>
    <col min="5596" max="5596" width="25.7109375" style="580" bestFit="1" customWidth="1"/>
    <col min="5597" max="5597" width="21" style="580" customWidth="1"/>
    <col min="5598" max="5598" width="20.28515625" style="580" customWidth="1"/>
    <col min="5599" max="5842" width="10.28515625" style="580"/>
    <col min="5843" max="5843" width="3.7109375" style="580" customWidth="1"/>
    <col min="5844" max="5844" width="5.28515625" style="580" customWidth="1"/>
    <col min="5845" max="5845" width="9.42578125" style="580" bestFit="1" customWidth="1"/>
    <col min="5846" max="5846" width="25.7109375" style="580" bestFit="1" customWidth="1"/>
    <col min="5847" max="5848" width="21.7109375" style="580" customWidth="1"/>
    <col min="5849" max="5849" width="10.28515625" style="580" customWidth="1"/>
    <col min="5850" max="5850" width="5.28515625" style="580" customWidth="1"/>
    <col min="5851" max="5851" width="9.42578125" style="580" bestFit="1" customWidth="1"/>
    <col min="5852" max="5852" width="25.7109375" style="580" bestFit="1" customWidth="1"/>
    <col min="5853" max="5853" width="21" style="580" customWidth="1"/>
    <col min="5854" max="5854" width="20.28515625" style="580" customWidth="1"/>
    <col min="5855" max="6098" width="10.28515625" style="580"/>
    <col min="6099" max="6099" width="3.7109375" style="580" customWidth="1"/>
    <col min="6100" max="6100" width="5.28515625" style="580" customWidth="1"/>
    <col min="6101" max="6101" width="9.42578125" style="580" bestFit="1" customWidth="1"/>
    <col min="6102" max="6102" width="25.7109375" style="580" bestFit="1" customWidth="1"/>
    <col min="6103" max="6104" width="21.7109375" style="580" customWidth="1"/>
    <col min="6105" max="6105" width="10.28515625" style="580" customWidth="1"/>
    <col min="6106" max="6106" width="5.28515625" style="580" customWidth="1"/>
    <col min="6107" max="6107" width="9.42578125" style="580" bestFit="1" customWidth="1"/>
    <col min="6108" max="6108" width="25.7109375" style="580" bestFit="1" customWidth="1"/>
    <col min="6109" max="6109" width="21" style="580" customWidth="1"/>
    <col min="6110" max="6110" width="20.28515625" style="580" customWidth="1"/>
    <col min="6111" max="6354" width="10.28515625" style="580"/>
    <col min="6355" max="6355" width="3.7109375" style="580" customWidth="1"/>
    <col min="6356" max="6356" width="5.28515625" style="580" customWidth="1"/>
    <col min="6357" max="6357" width="9.42578125" style="580" bestFit="1" customWidth="1"/>
    <col min="6358" max="6358" width="25.7109375" style="580" bestFit="1" customWidth="1"/>
    <col min="6359" max="6360" width="21.7109375" style="580" customWidth="1"/>
    <col min="6361" max="6361" width="10.28515625" style="580" customWidth="1"/>
    <col min="6362" max="6362" width="5.28515625" style="580" customWidth="1"/>
    <col min="6363" max="6363" width="9.42578125" style="580" bestFit="1" customWidth="1"/>
    <col min="6364" max="6364" width="25.7109375" style="580" bestFit="1" customWidth="1"/>
    <col min="6365" max="6365" width="21" style="580" customWidth="1"/>
    <col min="6366" max="6366" width="20.28515625" style="580" customWidth="1"/>
    <col min="6367" max="6610" width="10.28515625" style="580"/>
    <col min="6611" max="6611" width="3.7109375" style="580" customWidth="1"/>
    <col min="6612" max="6612" width="5.28515625" style="580" customWidth="1"/>
    <col min="6613" max="6613" width="9.42578125" style="580" bestFit="1" customWidth="1"/>
    <col min="6614" max="6614" width="25.7109375" style="580" bestFit="1" customWidth="1"/>
    <col min="6615" max="6616" width="21.7109375" style="580" customWidth="1"/>
    <col min="6617" max="6617" width="10.28515625" style="580" customWidth="1"/>
    <col min="6618" max="6618" width="5.28515625" style="580" customWidth="1"/>
    <col min="6619" max="6619" width="9.42578125" style="580" bestFit="1" customWidth="1"/>
    <col min="6620" max="6620" width="25.7109375" style="580" bestFit="1" customWidth="1"/>
    <col min="6621" max="6621" width="21" style="580" customWidth="1"/>
    <col min="6622" max="6622" width="20.28515625" style="580" customWidth="1"/>
    <col min="6623" max="6866" width="10.28515625" style="580"/>
    <col min="6867" max="6867" width="3.7109375" style="580" customWidth="1"/>
    <col min="6868" max="6868" width="5.28515625" style="580" customWidth="1"/>
    <col min="6869" max="6869" width="9.42578125" style="580" bestFit="1" customWidth="1"/>
    <col min="6870" max="6870" width="25.7109375" style="580" bestFit="1" customWidth="1"/>
    <col min="6871" max="6872" width="21.7109375" style="580" customWidth="1"/>
    <col min="6873" max="6873" width="10.28515625" style="580" customWidth="1"/>
    <col min="6874" max="6874" width="5.28515625" style="580" customWidth="1"/>
    <col min="6875" max="6875" width="9.42578125" style="580" bestFit="1" customWidth="1"/>
    <col min="6876" max="6876" width="25.7109375" style="580" bestFit="1" customWidth="1"/>
    <col min="6877" max="6877" width="21" style="580" customWidth="1"/>
    <col min="6878" max="6878" width="20.28515625" style="580" customWidth="1"/>
    <col min="6879" max="7122" width="10.28515625" style="580"/>
    <col min="7123" max="7123" width="3.7109375" style="580" customWidth="1"/>
    <col min="7124" max="7124" width="5.28515625" style="580" customWidth="1"/>
    <col min="7125" max="7125" width="9.42578125" style="580" bestFit="1" customWidth="1"/>
    <col min="7126" max="7126" width="25.7109375" style="580" bestFit="1" customWidth="1"/>
    <col min="7127" max="7128" width="21.7109375" style="580" customWidth="1"/>
    <col min="7129" max="7129" width="10.28515625" style="580" customWidth="1"/>
    <col min="7130" max="7130" width="5.28515625" style="580" customWidth="1"/>
    <col min="7131" max="7131" width="9.42578125" style="580" bestFit="1" customWidth="1"/>
    <col min="7132" max="7132" width="25.7109375" style="580" bestFit="1" customWidth="1"/>
    <col min="7133" max="7133" width="21" style="580" customWidth="1"/>
    <col min="7134" max="7134" width="20.28515625" style="580" customWidth="1"/>
    <col min="7135" max="7378" width="10.28515625" style="580"/>
    <col min="7379" max="7379" width="3.7109375" style="580" customWidth="1"/>
    <col min="7380" max="7380" width="5.28515625" style="580" customWidth="1"/>
    <col min="7381" max="7381" width="9.42578125" style="580" bestFit="1" customWidth="1"/>
    <col min="7382" max="7382" width="25.7109375" style="580" bestFit="1" customWidth="1"/>
    <col min="7383" max="7384" width="21.7109375" style="580" customWidth="1"/>
    <col min="7385" max="7385" width="10.28515625" style="580" customWidth="1"/>
    <col min="7386" max="7386" width="5.28515625" style="580" customWidth="1"/>
    <col min="7387" max="7387" width="9.42578125" style="580" bestFit="1" customWidth="1"/>
    <col min="7388" max="7388" width="25.7109375" style="580" bestFit="1" customWidth="1"/>
    <col min="7389" max="7389" width="21" style="580" customWidth="1"/>
    <col min="7390" max="7390" width="20.28515625" style="580" customWidth="1"/>
    <col min="7391" max="7634" width="10.28515625" style="580"/>
    <col min="7635" max="7635" width="3.7109375" style="580" customWidth="1"/>
    <col min="7636" max="7636" width="5.28515625" style="580" customWidth="1"/>
    <col min="7637" max="7637" width="9.42578125" style="580" bestFit="1" customWidth="1"/>
    <col min="7638" max="7638" width="25.7109375" style="580" bestFit="1" customWidth="1"/>
    <col min="7639" max="7640" width="21.7109375" style="580" customWidth="1"/>
    <col min="7641" max="7641" width="10.28515625" style="580" customWidth="1"/>
    <col min="7642" max="7642" width="5.28515625" style="580" customWidth="1"/>
    <col min="7643" max="7643" width="9.42578125" style="580" bestFit="1" customWidth="1"/>
    <col min="7644" max="7644" width="25.7109375" style="580" bestFit="1" customWidth="1"/>
    <col min="7645" max="7645" width="21" style="580" customWidth="1"/>
    <col min="7646" max="7646" width="20.28515625" style="580" customWidth="1"/>
    <col min="7647" max="7890" width="10.28515625" style="580"/>
    <col min="7891" max="7891" width="3.7109375" style="580" customWidth="1"/>
    <col min="7892" max="7892" width="5.28515625" style="580" customWidth="1"/>
    <col min="7893" max="7893" width="9.42578125" style="580" bestFit="1" customWidth="1"/>
    <col min="7894" max="7894" width="25.7109375" style="580" bestFit="1" customWidth="1"/>
    <col min="7895" max="7896" width="21.7109375" style="580" customWidth="1"/>
    <col min="7897" max="7897" width="10.28515625" style="580" customWidth="1"/>
    <col min="7898" max="7898" width="5.28515625" style="580" customWidth="1"/>
    <col min="7899" max="7899" width="9.42578125" style="580" bestFit="1" customWidth="1"/>
    <col min="7900" max="7900" width="25.7109375" style="580" bestFit="1" customWidth="1"/>
    <col min="7901" max="7901" width="21" style="580" customWidth="1"/>
    <col min="7902" max="7902" width="20.28515625" style="580" customWidth="1"/>
    <col min="7903" max="8146" width="10.28515625" style="580"/>
    <col min="8147" max="8147" width="3.7109375" style="580" customWidth="1"/>
    <col min="8148" max="8148" width="5.28515625" style="580" customWidth="1"/>
    <col min="8149" max="8149" width="9.42578125" style="580" bestFit="1" customWidth="1"/>
    <col min="8150" max="8150" width="25.7109375" style="580" bestFit="1" customWidth="1"/>
    <col min="8151" max="8152" width="21.7109375" style="580" customWidth="1"/>
    <col min="8153" max="8153" width="10.28515625" style="580" customWidth="1"/>
    <col min="8154" max="8154" width="5.28515625" style="580" customWidth="1"/>
    <col min="8155" max="8155" width="9.42578125" style="580" bestFit="1" customWidth="1"/>
    <col min="8156" max="8156" width="25.7109375" style="580" bestFit="1" customWidth="1"/>
    <col min="8157" max="8157" width="21" style="580" customWidth="1"/>
    <col min="8158" max="8158" width="20.28515625" style="580" customWidth="1"/>
    <col min="8159" max="8402" width="10.28515625" style="580"/>
    <col min="8403" max="8403" width="3.7109375" style="580" customWidth="1"/>
    <col min="8404" max="8404" width="5.28515625" style="580" customWidth="1"/>
    <col min="8405" max="8405" width="9.42578125" style="580" bestFit="1" customWidth="1"/>
    <col min="8406" max="8406" width="25.7109375" style="580" bestFit="1" customWidth="1"/>
    <col min="8407" max="8408" width="21.7109375" style="580" customWidth="1"/>
    <col min="8409" max="8409" width="10.28515625" style="580" customWidth="1"/>
    <col min="8410" max="8410" width="5.28515625" style="580" customWidth="1"/>
    <col min="8411" max="8411" width="9.42578125" style="580" bestFit="1" customWidth="1"/>
    <col min="8412" max="8412" width="25.7109375" style="580" bestFit="1" customWidth="1"/>
    <col min="8413" max="8413" width="21" style="580" customWidth="1"/>
    <col min="8414" max="8414" width="20.28515625" style="580" customWidth="1"/>
    <col min="8415" max="8658" width="10.28515625" style="580"/>
    <col min="8659" max="8659" width="3.7109375" style="580" customWidth="1"/>
    <col min="8660" max="8660" width="5.28515625" style="580" customWidth="1"/>
    <col min="8661" max="8661" width="9.42578125" style="580" bestFit="1" customWidth="1"/>
    <col min="8662" max="8662" width="25.7109375" style="580" bestFit="1" customWidth="1"/>
    <col min="8663" max="8664" width="21.7109375" style="580" customWidth="1"/>
    <col min="8665" max="8665" width="10.28515625" style="580" customWidth="1"/>
    <col min="8666" max="8666" width="5.28515625" style="580" customWidth="1"/>
    <col min="8667" max="8667" width="9.42578125" style="580" bestFit="1" customWidth="1"/>
    <col min="8668" max="8668" width="25.7109375" style="580" bestFit="1" customWidth="1"/>
    <col min="8669" max="8669" width="21" style="580" customWidth="1"/>
    <col min="8670" max="8670" width="20.28515625" style="580" customWidth="1"/>
    <col min="8671" max="8914" width="10.28515625" style="580"/>
    <col min="8915" max="8915" width="3.7109375" style="580" customWidth="1"/>
    <col min="8916" max="8916" width="5.28515625" style="580" customWidth="1"/>
    <col min="8917" max="8917" width="9.42578125" style="580" bestFit="1" customWidth="1"/>
    <col min="8918" max="8918" width="25.7109375" style="580" bestFit="1" customWidth="1"/>
    <col min="8919" max="8920" width="21.7109375" style="580" customWidth="1"/>
    <col min="8921" max="8921" width="10.28515625" style="580" customWidth="1"/>
    <col min="8922" max="8922" width="5.28515625" style="580" customWidth="1"/>
    <col min="8923" max="8923" width="9.42578125" style="580" bestFit="1" customWidth="1"/>
    <col min="8924" max="8924" width="25.7109375" style="580" bestFit="1" customWidth="1"/>
    <col min="8925" max="8925" width="21" style="580" customWidth="1"/>
    <col min="8926" max="8926" width="20.28515625" style="580" customWidth="1"/>
    <col min="8927" max="9170" width="10.28515625" style="580"/>
    <col min="9171" max="9171" width="3.7109375" style="580" customWidth="1"/>
    <col min="9172" max="9172" width="5.28515625" style="580" customWidth="1"/>
    <col min="9173" max="9173" width="9.42578125" style="580" bestFit="1" customWidth="1"/>
    <col min="9174" max="9174" width="25.7109375" style="580" bestFit="1" customWidth="1"/>
    <col min="9175" max="9176" width="21.7109375" style="580" customWidth="1"/>
    <col min="9177" max="9177" width="10.28515625" style="580" customWidth="1"/>
    <col min="9178" max="9178" width="5.28515625" style="580" customWidth="1"/>
    <col min="9179" max="9179" width="9.42578125" style="580" bestFit="1" customWidth="1"/>
    <col min="9180" max="9180" width="25.7109375" style="580" bestFit="1" customWidth="1"/>
    <col min="9181" max="9181" width="21" style="580" customWidth="1"/>
    <col min="9182" max="9182" width="20.28515625" style="580" customWidth="1"/>
    <col min="9183" max="9426" width="10.28515625" style="580"/>
    <col min="9427" max="9427" width="3.7109375" style="580" customWidth="1"/>
    <col min="9428" max="9428" width="5.28515625" style="580" customWidth="1"/>
    <col min="9429" max="9429" width="9.42578125" style="580" bestFit="1" customWidth="1"/>
    <col min="9430" max="9430" width="25.7109375" style="580" bestFit="1" customWidth="1"/>
    <col min="9431" max="9432" width="21.7109375" style="580" customWidth="1"/>
    <col min="9433" max="9433" width="10.28515625" style="580" customWidth="1"/>
    <col min="9434" max="9434" width="5.28515625" style="580" customWidth="1"/>
    <col min="9435" max="9435" width="9.42578125" style="580" bestFit="1" customWidth="1"/>
    <col min="9436" max="9436" width="25.7109375" style="580" bestFit="1" customWidth="1"/>
    <col min="9437" max="9437" width="21" style="580" customWidth="1"/>
    <col min="9438" max="9438" width="20.28515625" style="580" customWidth="1"/>
    <col min="9439" max="9682" width="10.28515625" style="580"/>
    <col min="9683" max="9683" width="3.7109375" style="580" customWidth="1"/>
    <col min="9684" max="9684" width="5.28515625" style="580" customWidth="1"/>
    <col min="9685" max="9685" width="9.42578125" style="580" bestFit="1" customWidth="1"/>
    <col min="9686" max="9686" width="25.7109375" style="580" bestFit="1" customWidth="1"/>
    <col min="9687" max="9688" width="21.7109375" style="580" customWidth="1"/>
    <col min="9689" max="9689" width="10.28515625" style="580" customWidth="1"/>
    <col min="9690" max="9690" width="5.28515625" style="580" customWidth="1"/>
    <col min="9691" max="9691" width="9.42578125" style="580" bestFit="1" customWidth="1"/>
    <col min="9692" max="9692" width="25.7109375" style="580" bestFit="1" customWidth="1"/>
    <col min="9693" max="9693" width="21" style="580" customWidth="1"/>
    <col min="9694" max="9694" width="20.28515625" style="580" customWidth="1"/>
    <col min="9695" max="9938" width="10.28515625" style="580"/>
    <col min="9939" max="9939" width="3.7109375" style="580" customWidth="1"/>
    <col min="9940" max="9940" width="5.28515625" style="580" customWidth="1"/>
    <col min="9941" max="9941" width="9.42578125" style="580" bestFit="1" customWidth="1"/>
    <col min="9942" max="9942" width="25.7109375" style="580" bestFit="1" customWidth="1"/>
    <col min="9943" max="9944" width="21.7109375" style="580" customWidth="1"/>
    <col min="9945" max="9945" width="10.28515625" style="580" customWidth="1"/>
    <col min="9946" max="9946" width="5.28515625" style="580" customWidth="1"/>
    <col min="9947" max="9947" width="9.42578125" style="580" bestFit="1" customWidth="1"/>
    <col min="9948" max="9948" width="25.7109375" style="580" bestFit="1" customWidth="1"/>
    <col min="9949" max="9949" width="21" style="580" customWidth="1"/>
    <col min="9950" max="9950" width="20.28515625" style="580" customWidth="1"/>
    <col min="9951" max="10194" width="10.28515625" style="580"/>
    <col min="10195" max="10195" width="3.7109375" style="580" customWidth="1"/>
    <col min="10196" max="10196" width="5.28515625" style="580" customWidth="1"/>
    <col min="10197" max="10197" width="9.42578125" style="580" bestFit="1" customWidth="1"/>
    <col min="10198" max="10198" width="25.7109375" style="580" bestFit="1" customWidth="1"/>
    <col min="10199" max="10200" width="21.7109375" style="580" customWidth="1"/>
    <col min="10201" max="10201" width="10.28515625" style="580" customWidth="1"/>
    <col min="10202" max="10202" width="5.28515625" style="580" customWidth="1"/>
    <col min="10203" max="10203" width="9.42578125" style="580" bestFit="1" customWidth="1"/>
    <col min="10204" max="10204" width="25.7109375" style="580" bestFit="1" customWidth="1"/>
    <col min="10205" max="10205" width="21" style="580" customWidth="1"/>
    <col min="10206" max="10206" width="20.28515625" style="580" customWidth="1"/>
    <col min="10207" max="10450" width="10.28515625" style="580"/>
    <col min="10451" max="10451" width="3.7109375" style="580" customWidth="1"/>
    <col min="10452" max="10452" width="5.28515625" style="580" customWidth="1"/>
    <col min="10453" max="10453" width="9.42578125" style="580" bestFit="1" customWidth="1"/>
    <col min="10454" max="10454" width="25.7109375" style="580" bestFit="1" customWidth="1"/>
    <col min="10455" max="10456" width="21.7109375" style="580" customWidth="1"/>
    <col min="10457" max="10457" width="10.28515625" style="580" customWidth="1"/>
    <col min="10458" max="10458" width="5.28515625" style="580" customWidth="1"/>
    <col min="10459" max="10459" width="9.42578125" style="580" bestFit="1" customWidth="1"/>
    <col min="10460" max="10460" width="25.7109375" style="580" bestFit="1" customWidth="1"/>
    <col min="10461" max="10461" width="21" style="580" customWidth="1"/>
    <col min="10462" max="10462" width="20.28515625" style="580" customWidth="1"/>
    <col min="10463" max="10706" width="10.28515625" style="580"/>
    <col min="10707" max="10707" width="3.7109375" style="580" customWidth="1"/>
    <col min="10708" max="10708" width="5.28515625" style="580" customWidth="1"/>
    <col min="10709" max="10709" width="9.42578125" style="580" bestFit="1" customWidth="1"/>
    <col min="10710" max="10710" width="25.7109375" style="580" bestFit="1" customWidth="1"/>
    <col min="10711" max="10712" width="21.7109375" style="580" customWidth="1"/>
    <col min="10713" max="10713" width="10.28515625" style="580" customWidth="1"/>
    <col min="10714" max="10714" width="5.28515625" style="580" customWidth="1"/>
    <col min="10715" max="10715" width="9.42578125" style="580" bestFit="1" customWidth="1"/>
    <col min="10716" max="10716" width="25.7109375" style="580" bestFit="1" customWidth="1"/>
    <col min="10717" max="10717" width="21" style="580" customWidth="1"/>
    <col min="10718" max="10718" width="20.28515625" style="580" customWidth="1"/>
    <col min="10719" max="10962" width="10.28515625" style="580"/>
    <col min="10963" max="10963" width="3.7109375" style="580" customWidth="1"/>
    <col min="10964" max="10964" width="5.28515625" style="580" customWidth="1"/>
    <col min="10965" max="10965" width="9.42578125" style="580" bestFit="1" customWidth="1"/>
    <col min="10966" max="10966" width="25.7109375" style="580" bestFit="1" customWidth="1"/>
    <col min="10967" max="10968" width="21.7109375" style="580" customWidth="1"/>
    <col min="10969" max="10969" width="10.28515625" style="580" customWidth="1"/>
    <col min="10970" max="10970" width="5.28515625" style="580" customWidth="1"/>
    <col min="10971" max="10971" width="9.42578125" style="580" bestFit="1" customWidth="1"/>
    <col min="10972" max="10972" width="25.7109375" style="580" bestFit="1" customWidth="1"/>
    <col min="10973" max="10973" width="21" style="580" customWidth="1"/>
    <col min="10974" max="10974" width="20.28515625" style="580" customWidth="1"/>
    <col min="10975" max="11218" width="10.28515625" style="580"/>
    <col min="11219" max="11219" width="3.7109375" style="580" customWidth="1"/>
    <col min="11220" max="11220" width="5.28515625" style="580" customWidth="1"/>
    <col min="11221" max="11221" width="9.42578125" style="580" bestFit="1" customWidth="1"/>
    <col min="11222" max="11222" width="25.7109375" style="580" bestFit="1" customWidth="1"/>
    <col min="11223" max="11224" width="21.7109375" style="580" customWidth="1"/>
    <col min="11225" max="11225" width="10.28515625" style="580" customWidth="1"/>
    <col min="11226" max="11226" width="5.28515625" style="580" customWidth="1"/>
    <col min="11227" max="11227" width="9.42578125" style="580" bestFit="1" customWidth="1"/>
    <col min="11228" max="11228" width="25.7109375" style="580" bestFit="1" customWidth="1"/>
    <col min="11229" max="11229" width="21" style="580" customWidth="1"/>
    <col min="11230" max="11230" width="20.28515625" style="580" customWidth="1"/>
    <col min="11231" max="11474" width="10.28515625" style="580"/>
    <col min="11475" max="11475" width="3.7109375" style="580" customWidth="1"/>
    <col min="11476" max="11476" width="5.28515625" style="580" customWidth="1"/>
    <col min="11477" max="11477" width="9.42578125" style="580" bestFit="1" customWidth="1"/>
    <col min="11478" max="11478" width="25.7109375" style="580" bestFit="1" customWidth="1"/>
    <col min="11479" max="11480" width="21.7109375" style="580" customWidth="1"/>
    <col min="11481" max="11481" width="10.28515625" style="580" customWidth="1"/>
    <col min="11482" max="11482" width="5.28515625" style="580" customWidth="1"/>
    <col min="11483" max="11483" width="9.42578125" style="580" bestFit="1" customWidth="1"/>
    <col min="11484" max="11484" width="25.7109375" style="580" bestFit="1" customWidth="1"/>
    <col min="11485" max="11485" width="21" style="580" customWidth="1"/>
    <col min="11486" max="11486" width="20.28515625" style="580" customWidth="1"/>
    <col min="11487" max="11730" width="10.28515625" style="580"/>
    <col min="11731" max="11731" width="3.7109375" style="580" customWidth="1"/>
    <col min="11732" max="11732" width="5.28515625" style="580" customWidth="1"/>
    <col min="11733" max="11733" width="9.42578125" style="580" bestFit="1" customWidth="1"/>
    <col min="11734" max="11734" width="25.7109375" style="580" bestFit="1" customWidth="1"/>
    <col min="11735" max="11736" width="21.7109375" style="580" customWidth="1"/>
    <col min="11737" max="11737" width="10.28515625" style="580" customWidth="1"/>
    <col min="11738" max="11738" width="5.28515625" style="580" customWidth="1"/>
    <col min="11739" max="11739" width="9.42578125" style="580" bestFit="1" customWidth="1"/>
    <col min="11740" max="11740" width="25.7109375" style="580" bestFit="1" customWidth="1"/>
    <col min="11741" max="11741" width="21" style="580" customWidth="1"/>
    <col min="11742" max="11742" width="20.28515625" style="580" customWidth="1"/>
    <col min="11743" max="11986" width="10.28515625" style="580"/>
    <col min="11987" max="11987" width="3.7109375" style="580" customWidth="1"/>
    <col min="11988" max="11988" width="5.28515625" style="580" customWidth="1"/>
    <col min="11989" max="11989" width="9.42578125" style="580" bestFit="1" customWidth="1"/>
    <col min="11990" max="11990" width="25.7109375" style="580" bestFit="1" customWidth="1"/>
    <col min="11991" max="11992" width="21.7109375" style="580" customWidth="1"/>
    <col min="11993" max="11993" width="10.28515625" style="580" customWidth="1"/>
    <col min="11994" max="11994" width="5.28515625" style="580" customWidth="1"/>
    <col min="11995" max="11995" width="9.42578125" style="580" bestFit="1" customWidth="1"/>
    <col min="11996" max="11996" width="25.7109375" style="580" bestFit="1" customWidth="1"/>
    <col min="11997" max="11997" width="21" style="580" customWidth="1"/>
    <col min="11998" max="11998" width="20.28515625" style="580" customWidth="1"/>
    <col min="11999" max="12242" width="10.28515625" style="580"/>
    <col min="12243" max="12243" width="3.7109375" style="580" customWidth="1"/>
    <col min="12244" max="12244" width="5.28515625" style="580" customWidth="1"/>
    <col min="12245" max="12245" width="9.42578125" style="580" bestFit="1" customWidth="1"/>
    <col min="12246" max="12246" width="25.7109375" style="580" bestFit="1" customWidth="1"/>
    <col min="12247" max="12248" width="21.7109375" style="580" customWidth="1"/>
    <col min="12249" max="12249" width="10.28515625" style="580" customWidth="1"/>
    <col min="12250" max="12250" width="5.28515625" style="580" customWidth="1"/>
    <col min="12251" max="12251" width="9.42578125" style="580" bestFit="1" customWidth="1"/>
    <col min="12252" max="12252" width="25.7109375" style="580" bestFit="1" customWidth="1"/>
    <col min="12253" max="12253" width="21" style="580" customWidth="1"/>
    <col min="12254" max="12254" width="20.28515625" style="580" customWidth="1"/>
    <col min="12255" max="12498" width="10.28515625" style="580"/>
    <col min="12499" max="12499" width="3.7109375" style="580" customWidth="1"/>
    <col min="12500" max="12500" width="5.28515625" style="580" customWidth="1"/>
    <col min="12501" max="12501" width="9.42578125" style="580" bestFit="1" customWidth="1"/>
    <col min="12502" max="12502" width="25.7109375" style="580" bestFit="1" customWidth="1"/>
    <col min="12503" max="12504" width="21.7109375" style="580" customWidth="1"/>
    <col min="12505" max="12505" width="10.28515625" style="580" customWidth="1"/>
    <col min="12506" max="12506" width="5.28515625" style="580" customWidth="1"/>
    <col min="12507" max="12507" width="9.42578125" style="580" bestFit="1" customWidth="1"/>
    <col min="12508" max="12508" width="25.7109375" style="580" bestFit="1" customWidth="1"/>
    <col min="12509" max="12509" width="21" style="580" customWidth="1"/>
    <col min="12510" max="12510" width="20.28515625" style="580" customWidth="1"/>
    <col min="12511" max="12754" width="10.28515625" style="580"/>
    <col min="12755" max="12755" width="3.7109375" style="580" customWidth="1"/>
    <col min="12756" max="12756" width="5.28515625" style="580" customWidth="1"/>
    <col min="12757" max="12757" width="9.42578125" style="580" bestFit="1" customWidth="1"/>
    <col min="12758" max="12758" width="25.7109375" style="580" bestFit="1" customWidth="1"/>
    <col min="12759" max="12760" width="21.7109375" style="580" customWidth="1"/>
    <col min="12761" max="12761" width="10.28515625" style="580" customWidth="1"/>
    <col min="12762" max="12762" width="5.28515625" style="580" customWidth="1"/>
    <col min="12763" max="12763" width="9.42578125" style="580" bestFit="1" customWidth="1"/>
    <col min="12764" max="12764" width="25.7109375" style="580" bestFit="1" customWidth="1"/>
    <col min="12765" max="12765" width="21" style="580" customWidth="1"/>
    <col min="12766" max="12766" width="20.28515625" style="580" customWidth="1"/>
    <col min="12767" max="13010" width="10.28515625" style="580"/>
    <col min="13011" max="13011" width="3.7109375" style="580" customWidth="1"/>
    <col min="13012" max="13012" width="5.28515625" style="580" customWidth="1"/>
    <col min="13013" max="13013" width="9.42578125" style="580" bestFit="1" customWidth="1"/>
    <col min="13014" max="13014" width="25.7109375" style="580" bestFit="1" customWidth="1"/>
    <col min="13015" max="13016" width="21.7109375" style="580" customWidth="1"/>
    <col min="13017" max="13017" width="10.28515625" style="580" customWidth="1"/>
    <col min="13018" max="13018" width="5.28515625" style="580" customWidth="1"/>
    <col min="13019" max="13019" width="9.42578125" style="580" bestFit="1" customWidth="1"/>
    <col min="13020" max="13020" width="25.7109375" style="580" bestFit="1" customWidth="1"/>
    <col min="13021" max="13021" width="21" style="580" customWidth="1"/>
    <col min="13022" max="13022" width="20.28515625" style="580" customWidth="1"/>
    <col min="13023" max="13266" width="10.28515625" style="580"/>
    <col min="13267" max="13267" width="3.7109375" style="580" customWidth="1"/>
    <col min="13268" max="13268" width="5.28515625" style="580" customWidth="1"/>
    <col min="13269" max="13269" width="9.42578125" style="580" bestFit="1" customWidth="1"/>
    <col min="13270" max="13270" width="25.7109375" style="580" bestFit="1" customWidth="1"/>
    <col min="13271" max="13272" width="21.7109375" style="580" customWidth="1"/>
    <col min="13273" max="13273" width="10.28515625" style="580" customWidth="1"/>
    <col min="13274" max="13274" width="5.28515625" style="580" customWidth="1"/>
    <col min="13275" max="13275" width="9.42578125" style="580" bestFit="1" customWidth="1"/>
    <col min="13276" max="13276" width="25.7109375" style="580" bestFit="1" customWidth="1"/>
    <col min="13277" max="13277" width="21" style="580" customWidth="1"/>
    <col min="13278" max="13278" width="20.28515625" style="580" customWidth="1"/>
    <col min="13279" max="13522" width="10.28515625" style="580"/>
    <col min="13523" max="13523" width="3.7109375" style="580" customWidth="1"/>
    <col min="13524" max="13524" width="5.28515625" style="580" customWidth="1"/>
    <col min="13525" max="13525" width="9.42578125" style="580" bestFit="1" customWidth="1"/>
    <col min="13526" max="13526" width="25.7109375" style="580" bestFit="1" customWidth="1"/>
    <col min="13527" max="13528" width="21.7109375" style="580" customWidth="1"/>
    <col min="13529" max="13529" width="10.28515625" style="580" customWidth="1"/>
    <col min="13530" max="13530" width="5.28515625" style="580" customWidth="1"/>
    <col min="13531" max="13531" width="9.42578125" style="580" bestFit="1" customWidth="1"/>
    <col min="13532" max="13532" width="25.7109375" style="580" bestFit="1" customWidth="1"/>
    <col min="13533" max="13533" width="21" style="580" customWidth="1"/>
    <col min="13534" max="13534" width="20.28515625" style="580" customWidth="1"/>
    <col min="13535" max="13778" width="10.28515625" style="580"/>
    <col min="13779" max="13779" width="3.7109375" style="580" customWidth="1"/>
    <col min="13780" max="13780" width="5.28515625" style="580" customWidth="1"/>
    <col min="13781" max="13781" width="9.42578125" style="580" bestFit="1" customWidth="1"/>
    <col min="13782" max="13782" width="25.7109375" style="580" bestFit="1" customWidth="1"/>
    <col min="13783" max="13784" width="21.7109375" style="580" customWidth="1"/>
    <col min="13785" max="13785" width="10.28515625" style="580" customWidth="1"/>
    <col min="13786" max="13786" width="5.28515625" style="580" customWidth="1"/>
    <col min="13787" max="13787" width="9.42578125" style="580" bestFit="1" customWidth="1"/>
    <col min="13788" max="13788" width="25.7109375" style="580" bestFit="1" customWidth="1"/>
    <col min="13789" max="13789" width="21" style="580" customWidth="1"/>
    <col min="13790" max="13790" width="20.28515625" style="580" customWidth="1"/>
    <col min="13791" max="14034" width="10.28515625" style="580"/>
    <col min="14035" max="14035" width="3.7109375" style="580" customWidth="1"/>
    <col min="14036" max="14036" width="5.28515625" style="580" customWidth="1"/>
    <col min="14037" max="14037" width="9.42578125" style="580" bestFit="1" customWidth="1"/>
    <col min="14038" max="14038" width="25.7109375" style="580" bestFit="1" customWidth="1"/>
    <col min="14039" max="14040" width="21.7109375" style="580" customWidth="1"/>
    <col min="14041" max="14041" width="10.28515625" style="580" customWidth="1"/>
    <col min="14042" max="14042" width="5.28515625" style="580" customWidth="1"/>
    <col min="14043" max="14043" width="9.42578125" style="580" bestFit="1" customWidth="1"/>
    <col min="14044" max="14044" width="25.7109375" style="580" bestFit="1" customWidth="1"/>
    <col min="14045" max="14045" width="21" style="580" customWidth="1"/>
    <col min="14046" max="14046" width="20.28515625" style="580" customWidth="1"/>
    <col min="14047" max="14290" width="10.28515625" style="580"/>
    <col min="14291" max="14291" width="3.7109375" style="580" customWidth="1"/>
    <col min="14292" max="14292" width="5.28515625" style="580" customWidth="1"/>
    <col min="14293" max="14293" width="9.42578125" style="580" bestFit="1" customWidth="1"/>
    <col min="14294" max="14294" width="25.7109375" style="580" bestFit="1" customWidth="1"/>
    <col min="14295" max="14296" width="21.7109375" style="580" customWidth="1"/>
    <col min="14297" max="14297" width="10.28515625" style="580" customWidth="1"/>
    <col min="14298" max="14298" width="5.28515625" style="580" customWidth="1"/>
    <col min="14299" max="14299" width="9.42578125" style="580" bestFit="1" customWidth="1"/>
    <col min="14300" max="14300" width="25.7109375" style="580" bestFit="1" customWidth="1"/>
    <col min="14301" max="14301" width="21" style="580" customWidth="1"/>
    <col min="14302" max="14302" width="20.28515625" style="580" customWidth="1"/>
    <col min="14303" max="14546" width="10.28515625" style="580"/>
    <col min="14547" max="14547" width="3.7109375" style="580" customWidth="1"/>
    <col min="14548" max="14548" width="5.28515625" style="580" customWidth="1"/>
    <col min="14549" max="14549" width="9.42578125" style="580" bestFit="1" customWidth="1"/>
    <col min="14550" max="14550" width="25.7109375" style="580" bestFit="1" customWidth="1"/>
    <col min="14551" max="14552" width="21.7109375" style="580" customWidth="1"/>
    <col min="14553" max="14553" width="10.28515625" style="580" customWidth="1"/>
    <col min="14554" max="14554" width="5.28515625" style="580" customWidth="1"/>
    <col min="14555" max="14555" width="9.42578125" style="580" bestFit="1" customWidth="1"/>
    <col min="14556" max="14556" width="25.7109375" style="580" bestFit="1" customWidth="1"/>
    <col min="14557" max="14557" width="21" style="580" customWidth="1"/>
    <col min="14558" max="14558" width="20.28515625" style="580" customWidth="1"/>
    <col min="14559" max="14802" width="10.28515625" style="580"/>
    <col min="14803" max="14803" width="3.7109375" style="580" customWidth="1"/>
    <col min="14804" max="14804" width="5.28515625" style="580" customWidth="1"/>
    <col min="14805" max="14805" width="9.42578125" style="580" bestFit="1" customWidth="1"/>
    <col min="14806" max="14806" width="25.7109375" style="580" bestFit="1" customWidth="1"/>
    <col min="14807" max="14808" width="21.7109375" style="580" customWidth="1"/>
    <col min="14809" max="14809" width="10.28515625" style="580" customWidth="1"/>
    <col min="14810" max="14810" width="5.28515625" style="580" customWidth="1"/>
    <col min="14811" max="14811" width="9.42578125" style="580" bestFit="1" customWidth="1"/>
    <col min="14812" max="14812" width="25.7109375" style="580" bestFit="1" customWidth="1"/>
    <col min="14813" max="14813" width="21" style="580" customWidth="1"/>
    <col min="14814" max="14814" width="20.28515625" style="580" customWidth="1"/>
    <col min="14815" max="15058" width="10.28515625" style="580"/>
    <col min="15059" max="15059" width="3.7109375" style="580" customWidth="1"/>
    <col min="15060" max="15060" width="5.28515625" style="580" customWidth="1"/>
    <col min="15061" max="15061" width="9.42578125" style="580" bestFit="1" customWidth="1"/>
    <col min="15062" max="15062" width="25.7109375" style="580" bestFit="1" customWidth="1"/>
    <col min="15063" max="15064" width="21.7109375" style="580" customWidth="1"/>
    <col min="15065" max="15065" width="10.28515625" style="580" customWidth="1"/>
    <col min="15066" max="15066" width="5.28515625" style="580" customWidth="1"/>
    <col min="15067" max="15067" width="9.42578125" style="580" bestFit="1" customWidth="1"/>
    <col min="15068" max="15068" width="25.7109375" style="580" bestFit="1" customWidth="1"/>
    <col min="15069" max="15069" width="21" style="580" customWidth="1"/>
    <col min="15070" max="15070" width="20.28515625" style="580" customWidth="1"/>
    <col min="15071" max="15314" width="10.28515625" style="580"/>
    <col min="15315" max="15315" width="3.7109375" style="580" customWidth="1"/>
    <col min="15316" max="15316" width="5.28515625" style="580" customWidth="1"/>
    <col min="15317" max="15317" width="9.42578125" style="580" bestFit="1" customWidth="1"/>
    <col min="15318" max="15318" width="25.7109375" style="580" bestFit="1" customWidth="1"/>
    <col min="15319" max="15320" width="21.7109375" style="580" customWidth="1"/>
    <col min="15321" max="15321" width="10.28515625" style="580" customWidth="1"/>
    <col min="15322" max="15322" width="5.28515625" style="580" customWidth="1"/>
    <col min="15323" max="15323" width="9.42578125" style="580" bestFit="1" customWidth="1"/>
    <col min="15324" max="15324" width="25.7109375" style="580" bestFit="1" customWidth="1"/>
    <col min="15325" max="15325" width="21" style="580" customWidth="1"/>
    <col min="15326" max="15326" width="20.28515625" style="580" customWidth="1"/>
    <col min="15327" max="15570" width="10.28515625" style="580"/>
    <col min="15571" max="15571" width="3.7109375" style="580" customWidth="1"/>
    <col min="15572" max="15572" width="5.28515625" style="580" customWidth="1"/>
    <col min="15573" max="15573" width="9.42578125" style="580" bestFit="1" customWidth="1"/>
    <col min="15574" max="15574" width="25.7109375" style="580" bestFit="1" customWidth="1"/>
    <col min="15575" max="15576" width="21.7109375" style="580" customWidth="1"/>
    <col min="15577" max="15577" width="10.28515625" style="580" customWidth="1"/>
    <col min="15578" max="15578" width="5.28515625" style="580" customWidth="1"/>
    <col min="15579" max="15579" width="9.42578125" style="580" bestFit="1" customWidth="1"/>
    <col min="15580" max="15580" width="25.7109375" style="580" bestFit="1" customWidth="1"/>
    <col min="15581" max="15581" width="21" style="580" customWidth="1"/>
    <col min="15582" max="15582" width="20.28515625" style="580" customWidth="1"/>
    <col min="15583" max="15826" width="10.28515625" style="580"/>
    <col min="15827" max="15827" width="3.7109375" style="580" customWidth="1"/>
    <col min="15828" max="15828" width="5.28515625" style="580" customWidth="1"/>
    <col min="15829" max="15829" width="9.42578125" style="580" bestFit="1" customWidth="1"/>
    <col min="15830" max="15830" width="25.7109375" style="580" bestFit="1" customWidth="1"/>
    <col min="15831" max="15832" width="21.7109375" style="580" customWidth="1"/>
    <col min="15833" max="15833" width="10.28515625" style="580" customWidth="1"/>
    <col min="15834" max="15834" width="5.28515625" style="580" customWidth="1"/>
    <col min="15835" max="15835" width="9.42578125" style="580" bestFit="1" customWidth="1"/>
    <col min="15836" max="15836" width="25.7109375" style="580" bestFit="1" customWidth="1"/>
    <col min="15837" max="15837" width="21" style="580" customWidth="1"/>
    <col min="15838" max="15838" width="20.28515625" style="580" customWidth="1"/>
    <col min="15839" max="16082" width="10.28515625" style="580"/>
    <col min="16083" max="16083" width="3.7109375" style="580" customWidth="1"/>
    <col min="16084" max="16084" width="5.28515625" style="580" customWidth="1"/>
    <col min="16085" max="16085" width="9.42578125" style="580" bestFit="1" customWidth="1"/>
    <col min="16086" max="16086" width="25.7109375" style="580" bestFit="1" customWidth="1"/>
    <col min="16087" max="16088" width="21.7109375" style="580" customWidth="1"/>
    <col min="16089" max="16089" width="10.28515625" style="580" customWidth="1"/>
    <col min="16090" max="16090" width="5.28515625" style="580" customWidth="1"/>
    <col min="16091" max="16091" width="9.42578125" style="580" bestFit="1" customWidth="1"/>
    <col min="16092" max="16092" width="25.7109375" style="580" bestFit="1" customWidth="1"/>
    <col min="16093" max="16093" width="21" style="580" customWidth="1"/>
    <col min="16094" max="16094" width="20.28515625" style="580" customWidth="1"/>
    <col min="16095" max="16384" width="10.28515625" style="580"/>
  </cols>
  <sheetData>
    <row r="1" spans="2:11">
      <c r="B1" s="579"/>
      <c r="C1" s="579"/>
      <c r="D1" s="579"/>
      <c r="E1" s="579"/>
      <c r="F1" s="579"/>
    </row>
    <row r="2" spans="2:11" ht="18.75">
      <c r="B2" s="579"/>
      <c r="C2" s="581" t="s">
        <v>165</v>
      </c>
      <c r="D2" s="581"/>
      <c r="E2" s="581"/>
      <c r="F2" s="581"/>
    </row>
    <row r="3" spans="2:11" ht="18.75">
      <c r="B3" s="579"/>
      <c r="C3" s="582" t="s">
        <v>405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.75" thickBot="1">
      <c r="B5" s="579"/>
      <c r="C5" s="1053" t="s">
        <v>133</v>
      </c>
      <c r="D5" s="1053" t="s">
        <v>134</v>
      </c>
      <c r="E5" s="1054" t="s">
        <v>1146</v>
      </c>
      <c r="F5" s="1054" t="s">
        <v>1152</v>
      </c>
    </row>
    <row r="6" spans="2:11">
      <c r="B6" s="579"/>
      <c r="C6" s="1070" t="s">
        <v>684</v>
      </c>
      <c r="D6" s="1071" t="s">
        <v>1153</v>
      </c>
      <c r="E6" s="1072">
        <v>13978</v>
      </c>
      <c r="F6" s="1073">
        <v>14508</v>
      </c>
      <c r="H6" s="1066"/>
      <c r="I6" s="1066"/>
      <c r="J6" s="1067"/>
      <c r="K6" s="1067"/>
    </row>
    <row r="7" spans="2:11">
      <c r="B7" s="579"/>
      <c r="C7" s="1074" t="s">
        <v>458</v>
      </c>
      <c r="D7" s="1065" t="s">
        <v>1154</v>
      </c>
      <c r="E7" s="1075">
        <v>13099</v>
      </c>
      <c r="F7" s="1076">
        <v>13483</v>
      </c>
      <c r="H7" s="1066"/>
      <c r="I7" s="1066"/>
      <c r="J7" s="1067"/>
      <c r="K7" s="1067"/>
    </row>
    <row r="8" spans="2:11">
      <c r="B8" s="579"/>
      <c r="C8" s="1074" t="s">
        <v>459</v>
      </c>
      <c r="D8" s="1065" t="s">
        <v>1155</v>
      </c>
      <c r="E8" s="1075">
        <v>12906</v>
      </c>
      <c r="F8" s="1076">
        <v>13609</v>
      </c>
      <c r="H8" s="1066"/>
      <c r="I8" s="1066"/>
      <c r="J8" s="1067"/>
      <c r="K8" s="1067"/>
    </row>
    <row r="9" spans="2:11">
      <c r="B9" s="579"/>
      <c r="C9" s="1074" t="s">
        <v>460</v>
      </c>
      <c r="D9" s="1065" t="s">
        <v>1156</v>
      </c>
      <c r="E9" s="1075">
        <v>13262</v>
      </c>
      <c r="F9" s="1076">
        <v>13338</v>
      </c>
      <c r="H9" s="1066"/>
      <c r="I9" s="1066"/>
      <c r="J9" s="1067"/>
      <c r="K9" s="1067"/>
    </row>
    <row r="10" spans="2:11">
      <c r="B10" s="579"/>
      <c r="C10" s="1074" t="s">
        <v>461</v>
      </c>
      <c r="D10" s="1065" t="s">
        <v>1157</v>
      </c>
      <c r="E10" s="1075">
        <v>11798</v>
      </c>
      <c r="F10" s="1076">
        <v>12238</v>
      </c>
      <c r="H10" s="1066"/>
      <c r="I10" s="1066"/>
      <c r="J10" s="1067"/>
      <c r="K10" s="1067"/>
    </row>
    <row r="11" spans="2:11">
      <c r="B11" s="579"/>
      <c r="C11" s="1074" t="s">
        <v>462</v>
      </c>
      <c r="D11" s="1065" t="s">
        <v>1158</v>
      </c>
      <c r="E11" s="1075">
        <v>16653</v>
      </c>
      <c r="F11" s="1076">
        <v>17297</v>
      </c>
      <c r="H11" s="1066"/>
      <c r="I11" s="1066"/>
      <c r="J11" s="1067"/>
      <c r="K11" s="1067"/>
    </row>
    <row r="12" spans="2:11">
      <c r="B12" s="579"/>
      <c r="C12" s="1074" t="s">
        <v>463</v>
      </c>
      <c r="D12" s="1065" t="s">
        <v>1159</v>
      </c>
      <c r="E12" s="1075">
        <v>11429</v>
      </c>
      <c r="F12" s="1076">
        <v>11437</v>
      </c>
      <c r="H12" s="1066"/>
      <c r="I12" s="1066"/>
      <c r="J12" s="1067"/>
      <c r="K12" s="1067"/>
    </row>
    <row r="13" spans="2:11">
      <c r="B13" s="579"/>
      <c r="C13" s="1074" t="s">
        <v>464</v>
      </c>
      <c r="D13" s="1065" t="s">
        <v>1160</v>
      </c>
      <c r="E13" s="1075">
        <v>11162</v>
      </c>
      <c r="F13" s="1076">
        <v>11278</v>
      </c>
      <c r="H13" s="1066"/>
      <c r="I13" s="1066"/>
      <c r="J13" s="1067"/>
      <c r="K13" s="1067"/>
    </row>
    <row r="14" spans="2:11">
      <c r="B14" s="579"/>
      <c r="C14" s="1074" t="s">
        <v>465</v>
      </c>
      <c r="D14" s="1065" t="s">
        <v>1161</v>
      </c>
      <c r="E14" s="1075">
        <v>13336</v>
      </c>
      <c r="F14" s="1076">
        <v>13225</v>
      </c>
      <c r="H14" s="1066"/>
      <c r="I14" s="1066"/>
      <c r="J14" s="1067"/>
      <c r="K14" s="1067"/>
    </row>
    <row r="15" spans="2:11">
      <c r="B15" s="579"/>
      <c r="C15" s="1074" t="s">
        <v>466</v>
      </c>
      <c r="D15" s="1065" t="s">
        <v>1162</v>
      </c>
      <c r="E15" s="1075">
        <v>13733</v>
      </c>
      <c r="F15" s="1076">
        <v>13883</v>
      </c>
      <c r="H15" s="1066"/>
      <c r="I15" s="1066"/>
      <c r="J15" s="1067"/>
      <c r="K15" s="1067"/>
    </row>
    <row r="16" spans="2:11">
      <c r="B16" s="579"/>
      <c r="C16" s="1074" t="s">
        <v>467</v>
      </c>
      <c r="D16" s="1065" t="s">
        <v>1163</v>
      </c>
      <c r="E16" s="1075">
        <v>13052</v>
      </c>
      <c r="F16" s="1076">
        <v>13454</v>
      </c>
      <c r="H16" s="1066"/>
      <c r="I16" s="1066"/>
      <c r="J16" s="1067"/>
      <c r="K16" s="1067"/>
    </row>
    <row r="17" spans="2:11">
      <c r="B17" s="579"/>
      <c r="C17" s="1074" t="s">
        <v>468</v>
      </c>
      <c r="D17" s="1065" t="s">
        <v>1164</v>
      </c>
      <c r="E17" s="1075">
        <v>11294</v>
      </c>
      <c r="F17" s="1076">
        <v>11601</v>
      </c>
      <c r="H17" s="1066"/>
      <c r="I17" s="1066"/>
      <c r="J17" s="1067"/>
      <c r="K17" s="1067"/>
    </row>
    <row r="18" spans="2:11">
      <c r="B18" s="579"/>
      <c r="C18" s="1074" t="s">
        <v>469</v>
      </c>
      <c r="D18" s="1065" t="s">
        <v>1165</v>
      </c>
      <c r="E18" s="1075">
        <v>13337</v>
      </c>
      <c r="F18" s="1076">
        <v>13897</v>
      </c>
      <c r="H18" s="1066"/>
      <c r="I18" s="1066"/>
      <c r="J18" s="1067"/>
      <c r="K18" s="1067"/>
    </row>
    <row r="19" spans="2:11">
      <c r="B19" s="579"/>
      <c r="C19" s="1074" t="s">
        <v>470</v>
      </c>
      <c r="D19" s="1065" t="s">
        <v>1166</v>
      </c>
      <c r="E19" s="1075">
        <v>63762</v>
      </c>
      <c r="F19" s="1076">
        <v>63430</v>
      </c>
      <c r="H19" s="1066"/>
      <c r="I19" s="1066"/>
      <c r="J19" s="1067"/>
      <c r="K19" s="1067"/>
    </row>
    <row r="20" spans="2:11">
      <c r="B20" s="579"/>
      <c r="C20" s="1074" t="s">
        <v>471</v>
      </c>
      <c r="D20" s="1065" t="s">
        <v>1167</v>
      </c>
      <c r="E20" s="1075">
        <v>11616</v>
      </c>
      <c r="F20" s="1076">
        <v>11866</v>
      </c>
      <c r="H20" s="1066"/>
      <c r="I20" s="1066"/>
      <c r="J20" s="1067"/>
      <c r="K20" s="1067"/>
    </row>
    <row r="21" spans="2:11">
      <c r="B21" s="579"/>
      <c r="C21" s="1074" t="s">
        <v>472</v>
      </c>
      <c r="D21" s="1065" t="s">
        <v>1168</v>
      </c>
      <c r="E21" s="1075">
        <v>19299</v>
      </c>
      <c r="F21" s="1076">
        <v>20322</v>
      </c>
      <c r="H21" s="1066"/>
      <c r="I21" s="1066"/>
      <c r="J21" s="1067"/>
      <c r="K21" s="1067"/>
    </row>
    <row r="22" spans="2:11">
      <c r="B22" s="579"/>
      <c r="C22" s="1074" t="s">
        <v>473</v>
      </c>
      <c r="D22" s="1065" t="s">
        <v>1169</v>
      </c>
      <c r="E22" s="1075">
        <v>10941</v>
      </c>
      <c r="F22" s="1076">
        <v>11428</v>
      </c>
      <c r="H22" s="1066"/>
      <c r="I22" s="1066"/>
      <c r="J22" s="1067"/>
      <c r="K22" s="1067"/>
    </row>
    <row r="23" spans="2:11">
      <c r="B23" s="579"/>
      <c r="C23" s="1074" t="s">
        <v>474</v>
      </c>
      <c r="D23" s="1065" t="s">
        <v>1170</v>
      </c>
      <c r="E23" s="1075">
        <v>20531</v>
      </c>
      <c r="F23" s="1076">
        <v>20369</v>
      </c>
      <c r="H23" s="1066"/>
      <c r="I23" s="1066"/>
      <c r="J23" s="1067"/>
      <c r="K23" s="1067"/>
    </row>
    <row r="24" spans="2:11">
      <c r="B24" s="579"/>
      <c r="C24" s="1074" t="s">
        <v>475</v>
      </c>
      <c r="D24" s="1065" t="s">
        <v>1171</v>
      </c>
      <c r="E24" s="1075">
        <v>14369</v>
      </c>
      <c r="F24" s="1076">
        <v>13869</v>
      </c>
      <c r="H24" s="1066"/>
      <c r="I24" s="1066"/>
      <c r="J24" s="1067"/>
      <c r="K24" s="1067"/>
    </row>
    <row r="25" spans="2:11">
      <c r="B25" s="579"/>
      <c r="C25" s="1074" t="s">
        <v>476</v>
      </c>
      <c r="D25" s="1065" t="s">
        <v>1172</v>
      </c>
      <c r="E25" s="1075">
        <v>22534</v>
      </c>
      <c r="F25" s="1076">
        <v>23390</v>
      </c>
      <c r="H25" s="1066"/>
      <c r="I25" s="1066"/>
      <c r="J25" s="1067"/>
      <c r="K25" s="1067"/>
    </row>
    <row r="26" spans="2:11">
      <c r="B26" s="579"/>
      <c r="C26" s="1074" t="s">
        <v>477</v>
      </c>
      <c r="D26" s="1065" t="s">
        <v>1173</v>
      </c>
      <c r="E26" s="1075">
        <v>13214</v>
      </c>
      <c r="F26" s="1076">
        <v>13591</v>
      </c>
      <c r="H26" s="1066"/>
      <c r="I26" s="1066"/>
      <c r="J26" s="1067"/>
      <c r="K26" s="1067"/>
    </row>
    <row r="27" spans="2:11">
      <c r="B27" s="579"/>
      <c r="C27" s="1074" t="s">
        <v>478</v>
      </c>
      <c r="D27" s="1065" t="s">
        <v>1174</v>
      </c>
      <c r="E27" s="1075">
        <v>11271</v>
      </c>
      <c r="F27" s="1076">
        <v>11921</v>
      </c>
      <c r="H27" s="1066"/>
      <c r="I27" s="1066"/>
      <c r="J27" s="1067"/>
      <c r="K27" s="1067"/>
    </row>
    <row r="28" spans="2:11">
      <c r="B28" s="579"/>
      <c r="C28" s="1074" t="s">
        <v>479</v>
      </c>
      <c r="D28" s="1065" t="s">
        <v>1175</v>
      </c>
      <c r="E28" s="1075">
        <v>13322</v>
      </c>
      <c r="F28" s="1076">
        <v>13767</v>
      </c>
      <c r="H28" s="1066"/>
      <c r="I28" s="1066"/>
      <c r="J28" s="1067"/>
      <c r="K28" s="1067"/>
    </row>
    <row r="29" spans="2:11">
      <c r="B29" s="579"/>
      <c r="C29" s="1074" t="s">
        <v>480</v>
      </c>
      <c r="D29" s="1065" t="s">
        <v>1176</v>
      </c>
      <c r="E29" s="1075">
        <v>10367</v>
      </c>
      <c r="F29" s="1076">
        <v>10506</v>
      </c>
      <c r="H29" s="1066"/>
      <c r="I29" s="1066"/>
      <c r="J29" s="1067"/>
      <c r="K29" s="1067"/>
    </row>
    <row r="30" spans="2:11">
      <c r="B30" s="579"/>
      <c r="C30" s="1074" t="s">
        <v>481</v>
      </c>
      <c r="D30" s="1065" t="s">
        <v>1177</v>
      </c>
      <c r="E30" s="1075">
        <v>11813</v>
      </c>
      <c r="F30" s="1076">
        <v>12014</v>
      </c>
      <c r="H30" s="1066"/>
      <c r="I30" s="1066"/>
      <c r="J30" s="1067"/>
      <c r="K30" s="1067"/>
    </row>
    <row r="31" spans="2:11">
      <c r="B31" s="579"/>
      <c r="C31" s="1074" t="s">
        <v>482</v>
      </c>
      <c r="D31" s="1065" t="s">
        <v>1178</v>
      </c>
      <c r="E31" s="1075">
        <v>15073</v>
      </c>
      <c r="F31" s="1076">
        <v>15292</v>
      </c>
      <c r="H31" s="1066"/>
      <c r="I31" s="1066"/>
      <c r="J31" s="1067"/>
      <c r="K31" s="1067"/>
    </row>
    <row r="32" spans="2:11">
      <c r="B32" s="579"/>
      <c r="C32" s="1074" t="s">
        <v>483</v>
      </c>
      <c r="D32" s="1065" t="s">
        <v>1179</v>
      </c>
      <c r="E32" s="1075">
        <v>11508</v>
      </c>
      <c r="F32" s="1076">
        <v>11727</v>
      </c>
      <c r="H32" s="1066"/>
      <c r="I32" s="1066"/>
      <c r="J32" s="1067"/>
      <c r="K32" s="1067"/>
    </row>
    <row r="33" spans="2:11">
      <c r="B33" s="579"/>
      <c r="C33" s="1074" t="s">
        <v>484</v>
      </c>
      <c r="D33" s="1065" t="s">
        <v>1180</v>
      </c>
      <c r="E33" s="1075">
        <v>15499</v>
      </c>
      <c r="F33" s="1076">
        <v>15491</v>
      </c>
      <c r="H33" s="1066"/>
      <c r="I33" s="1066"/>
      <c r="J33" s="1067"/>
      <c r="K33" s="1067"/>
    </row>
    <row r="34" spans="2:11">
      <c r="B34" s="579"/>
      <c r="C34" s="1074" t="s">
        <v>485</v>
      </c>
      <c r="D34" s="1065" t="s">
        <v>1181</v>
      </c>
      <c r="E34" s="1075">
        <v>12268</v>
      </c>
      <c r="F34" s="1076">
        <v>12710</v>
      </c>
      <c r="H34" s="1066"/>
      <c r="I34" s="1066"/>
      <c r="J34" s="1067"/>
      <c r="K34" s="1067"/>
    </row>
    <row r="35" spans="2:11">
      <c r="B35" s="579"/>
      <c r="C35" s="1074" t="s">
        <v>486</v>
      </c>
      <c r="D35" s="1065" t="s">
        <v>1182</v>
      </c>
      <c r="E35" s="1075">
        <v>18392</v>
      </c>
      <c r="F35" s="1076">
        <v>19015</v>
      </c>
      <c r="H35" s="1066"/>
      <c r="I35" s="1066"/>
      <c r="J35" s="1067"/>
      <c r="K35" s="1067"/>
    </row>
    <row r="36" spans="2:11">
      <c r="B36" s="579"/>
      <c r="C36" s="1074" t="s">
        <v>487</v>
      </c>
      <c r="D36" s="1065" t="s">
        <v>1183</v>
      </c>
      <c r="E36" s="1075">
        <v>12560</v>
      </c>
      <c r="F36" s="1076">
        <v>13059</v>
      </c>
      <c r="H36" s="1066"/>
      <c r="I36" s="1066"/>
      <c r="J36" s="1067"/>
      <c r="K36" s="1067"/>
    </row>
    <row r="37" spans="2:11">
      <c r="B37" s="579"/>
      <c r="C37" s="1074" t="s">
        <v>488</v>
      </c>
      <c r="D37" s="1065" t="s">
        <v>1184</v>
      </c>
      <c r="E37" s="1075">
        <v>17082</v>
      </c>
      <c r="F37" s="1076">
        <v>17405</v>
      </c>
      <c r="H37" s="1066"/>
      <c r="I37" s="1066"/>
      <c r="J37" s="1067"/>
      <c r="K37" s="1067"/>
    </row>
    <row r="38" spans="2:11">
      <c r="B38" s="579"/>
      <c r="C38" s="1074" t="s">
        <v>489</v>
      </c>
      <c r="D38" s="1065" t="s">
        <v>1185</v>
      </c>
      <c r="E38" s="1075">
        <v>13192</v>
      </c>
      <c r="F38" s="1076">
        <v>13687</v>
      </c>
      <c r="H38" s="1066"/>
      <c r="I38" s="1066"/>
      <c r="J38" s="1067"/>
      <c r="K38" s="1067"/>
    </row>
    <row r="39" spans="2:11">
      <c r="B39" s="579"/>
      <c r="C39" s="1074" t="s">
        <v>490</v>
      </c>
      <c r="D39" s="1065" t="s">
        <v>1186</v>
      </c>
      <c r="E39" s="1075">
        <v>13489</v>
      </c>
      <c r="F39" s="1076">
        <v>13810</v>
      </c>
      <c r="H39" s="1066"/>
      <c r="I39" s="1066"/>
      <c r="J39" s="1067"/>
      <c r="K39" s="1067"/>
    </row>
    <row r="40" spans="2:11">
      <c r="B40" s="579"/>
      <c r="C40" s="1074" t="s">
        <v>491</v>
      </c>
      <c r="D40" s="1065" t="s">
        <v>1187</v>
      </c>
      <c r="E40" s="1075">
        <v>13489</v>
      </c>
      <c r="F40" s="1076">
        <v>13698</v>
      </c>
      <c r="H40" s="1066"/>
      <c r="I40" s="1066"/>
      <c r="J40" s="1067"/>
      <c r="K40" s="1067"/>
    </row>
    <row r="41" spans="2:11">
      <c r="B41" s="579"/>
      <c r="C41" s="1074" t="s">
        <v>492</v>
      </c>
      <c r="D41" s="1065" t="s">
        <v>1188</v>
      </c>
      <c r="E41" s="1075">
        <v>14062</v>
      </c>
      <c r="F41" s="1076">
        <v>14183</v>
      </c>
      <c r="H41" s="1066"/>
      <c r="I41" s="1066"/>
      <c r="J41" s="1067"/>
      <c r="K41" s="1067"/>
    </row>
    <row r="42" spans="2:11">
      <c r="B42" s="579"/>
      <c r="C42" s="1074" t="s">
        <v>493</v>
      </c>
      <c r="D42" s="1065" t="s">
        <v>1189</v>
      </c>
      <c r="E42" s="1075">
        <v>10342</v>
      </c>
      <c r="F42" s="1076">
        <v>10455</v>
      </c>
      <c r="H42" s="1066"/>
      <c r="I42" s="1066"/>
      <c r="J42" s="1067"/>
      <c r="K42" s="1067"/>
    </row>
    <row r="43" spans="2:11">
      <c r="B43" s="579"/>
      <c r="C43" s="1074" t="s">
        <v>494</v>
      </c>
      <c r="D43" s="1065" t="s">
        <v>1190</v>
      </c>
      <c r="E43" s="1075">
        <v>17943</v>
      </c>
      <c r="F43" s="1076">
        <v>18584</v>
      </c>
      <c r="H43" s="1066"/>
      <c r="I43" s="1066"/>
      <c r="J43" s="1067"/>
      <c r="K43" s="1067"/>
    </row>
    <row r="44" spans="2:11">
      <c r="B44" s="579"/>
      <c r="C44" s="1074" t="s">
        <v>495</v>
      </c>
      <c r="D44" s="1065" t="s">
        <v>1191</v>
      </c>
      <c r="E44" s="1075">
        <v>19059</v>
      </c>
      <c r="F44" s="1076">
        <v>19427</v>
      </c>
      <c r="H44" s="1066"/>
      <c r="I44" s="1066"/>
      <c r="J44" s="1067"/>
      <c r="K44" s="1067"/>
    </row>
    <row r="45" spans="2:11">
      <c r="B45" s="579"/>
      <c r="C45" s="1074" t="s">
        <v>496</v>
      </c>
      <c r="D45" s="1065" t="s">
        <v>1192</v>
      </c>
      <c r="E45" s="1075">
        <v>13620</v>
      </c>
      <c r="F45" s="1076">
        <v>14127</v>
      </c>
      <c r="H45" s="1066"/>
      <c r="I45" s="1066"/>
      <c r="J45" s="1067"/>
      <c r="K45" s="1067"/>
    </row>
    <row r="46" spans="2:11">
      <c r="B46" s="579"/>
      <c r="C46" s="1074" t="s">
        <v>497</v>
      </c>
      <c r="D46" s="1065" t="s">
        <v>1193</v>
      </c>
      <c r="E46" s="1075">
        <v>11131</v>
      </c>
      <c r="F46" s="1076">
        <v>11448</v>
      </c>
      <c r="H46" s="1066"/>
      <c r="I46" s="1066"/>
      <c r="J46" s="1067"/>
      <c r="K46" s="1067"/>
    </row>
    <row r="47" spans="2:11">
      <c r="B47" s="579"/>
      <c r="C47" s="1074" t="s">
        <v>498</v>
      </c>
      <c r="D47" s="1065" t="s">
        <v>1194</v>
      </c>
      <c r="E47" s="1075">
        <v>22370</v>
      </c>
      <c r="F47" s="1076">
        <v>23269</v>
      </c>
      <c r="H47" s="1066"/>
      <c r="I47" s="1066"/>
      <c r="J47" s="1067"/>
      <c r="K47" s="1067"/>
    </row>
    <row r="48" spans="2:11">
      <c r="B48" s="579"/>
      <c r="C48" s="1074" t="s">
        <v>499</v>
      </c>
      <c r="D48" s="1065" t="s">
        <v>1195</v>
      </c>
      <c r="E48" s="1075">
        <v>13766</v>
      </c>
      <c r="F48" s="1076">
        <v>14511</v>
      </c>
      <c r="H48" s="1066"/>
      <c r="I48" s="1066"/>
      <c r="J48" s="1067"/>
      <c r="K48" s="1067"/>
    </row>
    <row r="49" spans="2:11">
      <c r="B49" s="579"/>
      <c r="C49" s="1074" t="s">
        <v>500</v>
      </c>
      <c r="D49" s="1065" t="s">
        <v>1196</v>
      </c>
      <c r="E49" s="1075">
        <v>13706</v>
      </c>
      <c r="F49" s="1076">
        <v>14257</v>
      </c>
      <c r="H49" s="1066"/>
      <c r="I49" s="1066"/>
      <c r="J49" s="1067"/>
      <c r="K49" s="1067"/>
    </row>
    <row r="50" spans="2:11">
      <c r="B50" s="579"/>
      <c r="C50" s="1074" t="s">
        <v>501</v>
      </c>
      <c r="D50" s="1065" t="s">
        <v>1197</v>
      </c>
      <c r="E50" s="1075">
        <v>10631</v>
      </c>
      <c r="F50" s="1076">
        <v>9807</v>
      </c>
      <c r="H50" s="1066"/>
      <c r="I50" s="1066"/>
      <c r="J50" s="1067"/>
      <c r="K50" s="1067"/>
    </row>
    <row r="51" spans="2:11">
      <c r="B51" s="579"/>
      <c r="C51" s="1074" t="s">
        <v>502</v>
      </c>
      <c r="D51" s="1065" t="s">
        <v>1198</v>
      </c>
      <c r="E51" s="1075">
        <v>21210</v>
      </c>
      <c r="F51" s="1076">
        <v>21708</v>
      </c>
      <c r="H51" s="1066"/>
      <c r="I51" s="1066"/>
      <c r="J51" s="1067"/>
      <c r="K51" s="1067"/>
    </row>
    <row r="52" spans="2:11">
      <c r="B52" s="579"/>
      <c r="C52" s="1074" t="s">
        <v>503</v>
      </c>
      <c r="D52" s="1065" t="s">
        <v>1199</v>
      </c>
      <c r="E52" s="1075">
        <v>15327</v>
      </c>
      <c r="F52" s="1076">
        <v>15793</v>
      </c>
      <c r="H52" s="1066"/>
      <c r="I52" s="1066"/>
      <c r="J52" s="1067"/>
      <c r="K52" s="1067"/>
    </row>
    <row r="53" spans="2:11">
      <c r="B53" s="579"/>
      <c r="C53" s="1074" t="s">
        <v>504</v>
      </c>
      <c r="D53" s="1065" t="s">
        <v>1200</v>
      </c>
      <c r="E53" s="1075">
        <v>13682</v>
      </c>
      <c r="F53" s="1076">
        <v>14350</v>
      </c>
      <c r="H53" s="1066"/>
      <c r="I53" s="1066"/>
      <c r="J53" s="1067"/>
      <c r="K53" s="1067"/>
    </row>
    <row r="54" spans="2:11">
      <c r="B54" s="579"/>
      <c r="C54" s="1074" t="s">
        <v>505</v>
      </c>
      <c r="D54" s="1065" t="s">
        <v>1201</v>
      </c>
      <c r="E54" s="1075">
        <v>14412</v>
      </c>
      <c r="F54" s="1076">
        <v>15059</v>
      </c>
      <c r="H54" s="1066"/>
      <c r="I54" s="1066"/>
      <c r="J54" s="1067"/>
      <c r="K54" s="1067"/>
    </row>
    <row r="55" spans="2:11">
      <c r="B55" s="579"/>
      <c r="C55" s="1074" t="s">
        <v>506</v>
      </c>
      <c r="D55" s="1065" t="s">
        <v>1202</v>
      </c>
      <c r="E55" s="1075">
        <v>15485</v>
      </c>
      <c r="F55" s="1076">
        <v>16417</v>
      </c>
      <c r="H55" s="1066"/>
      <c r="I55" s="1066"/>
      <c r="J55" s="1067"/>
      <c r="K55" s="1067"/>
    </row>
    <row r="56" spans="2:11">
      <c r="B56" s="579"/>
      <c r="C56" s="1074" t="s">
        <v>507</v>
      </c>
      <c r="D56" s="1065" t="s">
        <v>1203</v>
      </c>
      <c r="E56" s="1075">
        <v>13672</v>
      </c>
      <c r="F56" s="1076">
        <v>13877</v>
      </c>
      <c r="H56" s="1066"/>
      <c r="I56" s="1066"/>
      <c r="J56" s="1067"/>
      <c r="K56" s="1067"/>
    </row>
    <row r="57" spans="2:11">
      <c r="B57" s="579"/>
      <c r="C57" s="1074" t="s">
        <v>508</v>
      </c>
      <c r="D57" s="1065" t="s">
        <v>1204</v>
      </c>
      <c r="E57" s="1075">
        <v>19042</v>
      </c>
      <c r="F57" s="1076">
        <v>19074</v>
      </c>
      <c r="H57" s="1066"/>
      <c r="I57" s="1066"/>
      <c r="J57" s="1067"/>
      <c r="K57" s="1067"/>
    </row>
    <row r="58" spans="2:11">
      <c r="B58" s="579"/>
      <c r="C58" s="1074" t="s">
        <v>509</v>
      </c>
      <c r="D58" s="1065" t="s">
        <v>1205</v>
      </c>
      <c r="E58" s="1075">
        <v>12121</v>
      </c>
      <c r="F58" s="1076">
        <v>12716</v>
      </c>
      <c r="H58" s="1066"/>
      <c r="I58" s="1066"/>
      <c r="J58" s="1067"/>
      <c r="K58" s="1067"/>
    </row>
    <row r="59" spans="2:11">
      <c r="B59" s="579"/>
      <c r="C59" s="1074" t="s">
        <v>510</v>
      </c>
      <c r="D59" s="1065" t="s">
        <v>1206</v>
      </c>
      <c r="E59" s="1075">
        <v>21888</v>
      </c>
      <c r="F59" s="1076">
        <v>21332</v>
      </c>
      <c r="H59" s="1066"/>
      <c r="I59" s="1066"/>
      <c r="J59" s="1067"/>
      <c r="K59" s="1067"/>
    </row>
    <row r="60" spans="2:11">
      <c r="B60" s="579"/>
      <c r="C60" s="1074" t="s">
        <v>613</v>
      </c>
      <c r="D60" s="1065" t="s">
        <v>1207</v>
      </c>
      <c r="E60" s="1075">
        <v>12264</v>
      </c>
      <c r="F60" s="1076">
        <v>12412</v>
      </c>
      <c r="H60" s="1066"/>
      <c r="I60" s="1066"/>
      <c r="J60" s="1067"/>
      <c r="K60" s="1067"/>
    </row>
    <row r="61" spans="2:11">
      <c r="B61" s="579"/>
      <c r="C61" s="1074" t="s">
        <v>511</v>
      </c>
      <c r="D61" s="1065" t="s">
        <v>1208</v>
      </c>
      <c r="E61" s="1075">
        <v>13477</v>
      </c>
      <c r="F61" s="1076">
        <v>13492</v>
      </c>
      <c r="H61" s="1066"/>
      <c r="I61" s="1066"/>
      <c r="J61" s="1067"/>
      <c r="K61" s="1067"/>
    </row>
    <row r="62" spans="2:11">
      <c r="B62" s="579"/>
      <c r="C62" s="1074" t="s">
        <v>512</v>
      </c>
      <c r="D62" s="1065" t="s">
        <v>1209</v>
      </c>
      <c r="E62" s="1075">
        <v>23228</v>
      </c>
      <c r="F62" s="1076">
        <v>23321</v>
      </c>
      <c r="H62" s="1066"/>
      <c r="I62" s="1066"/>
      <c r="J62" s="1067"/>
      <c r="K62" s="1067"/>
    </row>
    <row r="63" spans="2:11">
      <c r="B63" s="579"/>
      <c r="C63" s="1077" t="s">
        <v>513</v>
      </c>
      <c r="D63" s="1065" t="s">
        <v>1210</v>
      </c>
      <c r="E63" s="1075">
        <v>15662</v>
      </c>
      <c r="F63" s="1076">
        <v>16118</v>
      </c>
      <c r="H63" s="1066"/>
      <c r="I63" s="1066"/>
      <c r="J63" s="1067"/>
      <c r="K63" s="1067"/>
    </row>
    <row r="64" spans="2:11">
      <c r="B64" s="579"/>
      <c r="C64" s="1074" t="s">
        <v>514</v>
      </c>
      <c r="D64" s="1065" t="s">
        <v>1211</v>
      </c>
      <c r="E64" s="1075">
        <v>14440</v>
      </c>
      <c r="F64" s="1076">
        <v>14482</v>
      </c>
      <c r="H64" s="1066"/>
      <c r="I64" s="1066"/>
      <c r="J64" s="1067"/>
      <c r="K64" s="1067"/>
    </row>
    <row r="65" spans="2:11">
      <c r="B65" s="579"/>
      <c r="C65" s="1074" t="s">
        <v>515</v>
      </c>
      <c r="D65" s="1065" t="s">
        <v>1212</v>
      </c>
      <c r="E65" s="1075">
        <v>12543</v>
      </c>
      <c r="F65" s="1076">
        <v>13401</v>
      </c>
      <c r="H65" s="1066"/>
      <c r="I65" s="1066"/>
      <c r="J65" s="1067"/>
      <c r="K65" s="1067"/>
    </row>
    <row r="66" spans="2:11">
      <c r="B66" s="579"/>
      <c r="C66" s="1074" t="s">
        <v>516</v>
      </c>
      <c r="D66" s="1065" t="s">
        <v>1213</v>
      </c>
      <c r="E66" s="1075">
        <v>16474</v>
      </c>
      <c r="F66" s="1076">
        <v>17336</v>
      </c>
      <c r="H66" s="1066"/>
      <c r="I66" s="1066"/>
      <c r="J66" s="1067"/>
      <c r="K66" s="1067"/>
    </row>
    <row r="67" spans="2:11">
      <c r="B67" s="579"/>
      <c r="C67" s="1074" t="s">
        <v>517</v>
      </c>
      <c r="D67" s="1065" t="s">
        <v>1214</v>
      </c>
      <c r="E67" s="1075">
        <v>18631</v>
      </c>
      <c r="F67" s="1076">
        <v>18579</v>
      </c>
      <c r="H67" s="1066"/>
      <c r="I67" s="1066"/>
      <c r="J67" s="1067"/>
      <c r="K67" s="1067"/>
    </row>
    <row r="68" spans="2:11">
      <c r="B68" s="579"/>
      <c r="C68" s="1074" t="s">
        <v>518</v>
      </c>
      <c r="D68" s="1065" t="s">
        <v>1215</v>
      </c>
      <c r="E68" s="1075">
        <v>23893</v>
      </c>
      <c r="F68" s="1076">
        <v>24366</v>
      </c>
      <c r="H68" s="1066"/>
      <c r="I68" s="1066"/>
      <c r="J68" s="1067"/>
      <c r="K68" s="1067"/>
    </row>
    <row r="69" spans="2:11">
      <c r="B69" s="579"/>
      <c r="C69" s="1074" t="s">
        <v>519</v>
      </c>
      <c r="D69" s="1065" t="s">
        <v>1216</v>
      </c>
      <c r="E69" s="1075">
        <v>72319</v>
      </c>
      <c r="F69" s="1076">
        <v>77128</v>
      </c>
      <c r="H69" s="1066"/>
      <c r="I69" s="1066"/>
      <c r="J69" s="1067"/>
      <c r="K69" s="1067"/>
    </row>
    <row r="70" spans="2:11">
      <c r="B70" s="579"/>
      <c r="C70" s="1074" t="s">
        <v>520</v>
      </c>
      <c r="D70" s="1065" t="s">
        <v>1217</v>
      </c>
      <c r="E70" s="1075">
        <v>14228</v>
      </c>
      <c r="F70" s="1076">
        <v>14868</v>
      </c>
      <c r="H70" s="1066"/>
      <c r="I70" s="1066"/>
      <c r="J70" s="1067"/>
      <c r="K70" s="1067"/>
    </row>
    <row r="71" spans="2:11">
      <c r="B71" s="579"/>
      <c r="C71" s="1074" t="s">
        <v>521</v>
      </c>
      <c r="D71" s="1065" t="s">
        <v>1218</v>
      </c>
      <c r="E71" s="1075">
        <v>10116</v>
      </c>
      <c r="F71" s="1076">
        <v>10318</v>
      </c>
      <c r="H71" s="1066"/>
      <c r="I71" s="1066"/>
      <c r="J71" s="1067"/>
      <c r="K71" s="1067"/>
    </row>
    <row r="72" spans="2:11">
      <c r="B72" s="579"/>
      <c r="C72" s="1074" t="s">
        <v>522</v>
      </c>
      <c r="D72" s="1065" t="s">
        <v>1219</v>
      </c>
      <c r="E72" s="1075">
        <v>12493</v>
      </c>
      <c r="F72" s="1076">
        <v>12643</v>
      </c>
      <c r="H72" s="1066"/>
      <c r="I72" s="1066"/>
      <c r="J72" s="1067"/>
      <c r="K72" s="1067"/>
    </row>
    <row r="73" spans="2:11">
      <c r="B73" s="579"/>
      <c r="C73" s="1074" t="s">
        <v>523</v>
      </c>
      <c r="D73" s="1065" t="s">
        <v>1220</v>
      </c>
      <c r="E73" s="1075">
        <v>14725</v>
      </c>
      <c r="F73" s="1076">
        <v>15187</v>
      </c>
      <c r="H73" s="1066"/>
      <c r="I73" s="1066"/>
      <c r="J73" s="1067"/>
      <c r="K73" s="1067"/>
    </row>
    <row r="74" spans="2:11">
      <c r="B74" s="579"/>
      <c r="C74" s="1074" t="s">
        <v>524</v>
      </c>
      <c r="D74" s="1065" t="s">
        <v>1221</v>
      </c>
      <c r="E74" s="1075">
        <v>22369</v>
      </c>
      <c r="F74" s="1076">
        <v>22599</v>
      </c>
      <c r="H74" s="1066"/>
      <c r="I74" s="1066"/>
      <c r="J74" s="1067"/>
      <c r="K74" s="1067"/>
    </row>
    <row r="75" spans="2:11">
      <c r="B75" s="579"/>
      <c r="C75" s="1074" t="s">
        <v>525</v>
      </c>
      <c r="D75" s="1065" t="s">
        <v>1222</v>
      </c>
      <c r="E75" s="1075">
        <v>14092</v>
      </c>
      <c r="F75" s="1076">
        <v>15370</v>
      </c>
      <c r="H75" s="1066"/>
      <c r="I75" s="1066"/>
      <c r="J75" s="1067"/>
      <c r="K75" s="1067"/>
    </row>
    <row r="76" spans="2:11">
      <c r="B76" s="579"/>
      <c r="C76" s="1074" t="s">
        <v>527</v>
      </c>
      <c r="D76" s="1065" t="s">
        <v>1223</v>
      </c>
      <c r="E76" s="1075">
        <v>12629</v>
      </c>
      <c r="F76" s="1076">
        <v>12816</v>
      </c>
      <c r="H76" s="1066"/>
      <c r="I76" s="1066"/>
      <c r="J76" s="1067"/>
      <c r="K76" s="1067"/>
    </row>
    <row r="77" spans="2:11">
      <c r="B77" s="579"/>
      <c r="C77" s="1074" t="s">
        <v>528</v>
      </c>
      <c r="D77" s="1065" t="s">
        <v>1224</v>
      </c>
      <c r="E77" s="1075">
        <v>13625</v>
      </c>
      <c r="F77" s="1076">
        <v>14380</v>
      </c>
      <c r="H77" s="1066"/>
      <c r="I77" s="1066"/>
      <c r="J77" s="1067"/>
      <c r="K77" s="1067"/>
    </row>
    <row r="78" spans="2:11">
      <c r="B78" s="579"/>
      <c r="C78" s="1074" t="s">
        <v>529</v>
      </c>
      <c r="D78" s="1065" t="s">
        <v>1225</v>
      </c>
      <c r="E78" s="1075">
        <v>13416</v>
      </c>
      <c r="F78" s="1076">
        <v>13966</v>
      </c>
      <c r="H78" s="1066"/>
      <c r="I78" s="1066"/>
      <c r="J78" s="1067"/>
      <c r="K78" s="1067"/>
    </row>
    <row r="79" spans="2:11">
      <c r="B79" s="579"/>
      <c r="C79" s="1074" t="s">
        <v>530</v>
      </c>
      <c r="D79" s="1065" t="s">
        <v>1226</v>
      </c>
      <c r="E79" s="1075">
        <v>11793</v>
      </c>
      <c r="F79" s="1076">
        <v>12031</v>
      </c>
      <c r="H79" s="1066"/>
      <c r="I79" s="1066"/>
      <c r="J79" s="1067"/>
      <c r="K79" s="1067"/>
    </row>
    <row r="80" spans="2:11">
      <c r="B80" s="579"/>
      <c r="C80" s="1074" t="s">
        <v>531</v>
      </c>
      <c r="D80" s="1065" t="s">
        <v>1227</v>
      </c>
      <c r="E80" s="1075">
        <v>21733</v>
      </c>
      <c r="F80" s="1076">
        <v>22205</v>
      </c>
      <c r="H80" s="1066"/>
      <c r="I80" s="1066"/>
      <c r="J80" s="1067"/>
      <c r="K80" s="1067"/>
    </row>
    <row r="81" spans="2:11">
      <c r="B81" s="579"/>
      <c r="C81" s="1074" t="s">
        <v>532</v>
      </c>
      <c r="D81" s="1065" t="s">
        <v>1228</v>
      </c>
      <c r="E81" s="1075">
        <v>12481</v>
      </c>
      <c r="F81" s="1076">
        <v>12815</v>
      </c>
      <c r="H81" s="1066"/>
      <c r="I81" s="1066"/>
      <c r="J81" s="1067"/>
      <c r="K81" s="1067"/>
    </row>
    <row r="82" spans="2:11">
      <c r="B82" s="579"/>
      <c r="C82" s="1074" t="s">
        <v>533</v>
      </c>
      <c r="D82" s="1065" t="s">
        <v>1229</v>
      </c>
      <c r="E82" s="1075">
        <v>11106</v>
      </c>
      <c r="F82" s="1076">
        <v>11469</v>
      </c>
      <c r="H82" s="1066"/>
      <c r="I82" s="1066"/>
      <c r="J82" s="1067"/>
      <c r="K82" s="1067"/>
    </row>
    <row r="83" spans="2:11">
      <c r="B83" s="579"/>
      <c r="C83" s="1074" t="s">
        <v>534</v>
      </c>
      <c r="D83" s="1065" t="s">
        <v>1230</v>
      </c>
      <c r="E83" s="1075">
        <v>11735</v>
      </c>
      <c r="F83" s="1076">
        <v>11829</v>
      </c>
      <c r="H83" s="1066"/>
      <c r="I83" s="1066"/>
      <c r="J83" s="1067"/>
      <c r="K83" s="1067"/>
    </row>
    <row r="84" spans="2:11">
      <c r="B84" s="579"/>
      <c r="C84" s="1074" t="s">
        <v>535</v>
      </c>
      <c r="D84" s="1065" t="s">
        <v>1231</v>
      </c>
      <c r="E84" s="1075">
        <v>14085</v>
      </c>
      <c r="F84" s="1076">
        <v>14254</v>
      </c>
      <c r="H84" s="1066"/>
      <c r="I84" s="1066"/>
      <c r="J84" s="1067"/>
      <c r="K84" s="1067"/>
    </row>
    <row r="85" spans="2:11">
      <c r="B85" s="579"/>
      <c r="C85" s="1074" t="s">
        <v>536</v>
      </c>
      <c r="D85" s="1065" t="s">
        <v>1232</v>
      </c>
      <c r="E85" s="1075">
        <v>10693</v>
      </c>
      <c r="F85" s="1076">
        <v>10529</v>
      </c>
      <c r="H85" s="1066"/>
      <c r="I85" s="1066"/>
      <c r="J85" s="1067"/>
      <c r="K85" s="1067"/>
    </row>
    <row r="86" spans="2:11">
      <c r="B86" s="579"/>
      <c r="C86" s="1074" t="s">
        <v>537</v>
      </c>
      <c r="D86" s="1065" t="s">
        <v>1233</v>
      </c>
      <c r="E86" s="1075">
        <v>10781</v>
      </c>
      <c r="F86" s="1076">
        <v>10128</v>
      </c>
      <c r="H86" s="1066"/>
      <c r="I86" s="1066"/>
      <c r="J86" s="1067"/>
      <c r="K86" s="1067"/>
    </row>
    <row r="87" spans="2:11">
      <c r="B87" s="579"/>
      <c r="C87" s="1074" t="s">
        <v>538</v>
      </c>
      <c r="D87" s="1065" t="s">
        <v>1234</v>
      </c>
      <c r="E87" s="1075">
        <v>12691</v>
      </c>
      <c r="F87" s="1076">
        <v>12596</v>
      </c>
      <c r="H87" s="1066"/>
      <c r="I87" s="1066"/>
      <c r="J87" s="1067"/>
      <c r="K87" s="1067"/>
    </row>
    <row r="88" spans="2:11">
      <c r="B88" s="579"/>
      <c r="C88" s="1074" t="s">
        <v>539</v>
      </c>
      <c r="D88" s="1065" t="s">
        <v>1235</v>
      </c>
      <c r="E88" s="1075">
        <v>12175</v>
      </c>
      <c r="F88" s="1076">
        <v>12078</v>
      </c>
      <c r="H88" s="1066"/>
      <c r="I88" s="1066"/>
      <c r="J88" s="1067"/>
      <c r="K88" s="1067"/>
    </row>
    <row r="89" spans="2:11">
      <c r="B89" s="579"/>
      <c r="C89" s="1074" t="s">
        <v>540</v>
      </c>
      <c r="D89" s="1065" t="s">
        <v>1236</v>
      </c>
      <c r="E89" s="1075">
        <v>13468</v>
      </c>
      <c r="F89" s="1076">
        <v>13884</v>
      </c>
      <c r="H89" s="1066"/>
      <c r="I89" s="1066"/>
      <c r="J89" s="1067"/>
      <c r="K89" s="1067"/>
    </row>
    <row r="90" spans="2:11">
      <c r="B90" s="579"/>
      <c r="C90" s="1074" t="s">
        <v>541</v>
      </c>
      <c r="D90" s="1065" t="s">
        <v>1237</v>
      </c>
      <c r="E90" s="1075">
        <v>11618</v>
      </c>
      <c r="F90" s="1076">
        <v>11955</v>
      </c>
      <c r="H90" s="1066"/>
      <c r="I90" s="1066"/>
      <c r="J90" s="1067"/>
      <c r="K90" s="1067"/>
    </row>
    <row r="91" spans="2:11">
      <c r="B91" s="579"/>
      <c r="C91" s="1074" t="s">
        <v>542</v>
      </c>
      <c r="D91" s="1065" t="s">
        <v>1238</v>
      </c>
      <c r="E91" s="1075">
        <v>13672</v>
      </c>
      <c r="F91" s="1076">
        <v>14867</v>
      </c>
      <c r="H91" s="1066"/>
      <c r="I91" s="1066"/>
      <c r="J91" s="1067"/>
      <c r="K91" s="1067"/>
    </row>
    <row r="92" spans="2:11">
      <c r="B92" s="579"/>
      <c r="C92" s="1074" t="s">
        <v>543</v>
      </c>
      <c r="D92" s="1065" t="s">
        <v>1239</v>
      </c>
      <c r="E92" s="1075">
        <v>16483</v>
      </c>
      <c r="F92" s="1076">
        <v>16137</v>
      </c>
      <c r="H92" s="1066"/>
      <c r="I92" s="1066"/>
      <c r="J92" s="1067"/>
      <c r="K92" s="1067"/>
    </row>
    <row r="93" spans="2:11">
      <c r="B93" s="579"/>
      <c r="C93" s="1074" t="s">
        <v>544</v>
      </c>
      <c r="D93" s="1065" t="s">
        <v>1240</v>
      </c>
      <c r="E93" s="1075">
        <v>13626</v>
      </c>
      <c r="F93" s="1076">
        <v>14138</v>
      </c>
      <c r="H93" s="1066"/>
      <c r="I93" s="1066"/>
      <c r="J93" s="1067"/>
      <c r="K93" s="1067"/>
    </row>
    <row r="94" spans="2:11">
      <c r="B94" s="579"/>
      <c r="C94" s="1074" t="s">
        <v>545</v>
      </c>
      <c r="D94" s="1065" t="s">
        <v>1241</v>
      </c>
      <c r="E94" s="1075">
        <v>21519</v>
      </c>
      <c r="F94" s="1076">
        <v>21973</v>
      </c>
      <c r="H94" s="1066"/>
      <c r="I94" s="1066"/>
      <c r="J94" s="1067"/>
      <c r="K94" s="1067"/>
    </row>
    <row r="95" spans="2:11">
      <c r="B95" s="579"/>
      <c r="C95" s="1074" t="s">
        <v>546</v>
      </c>
      <c r="D95" s="1065" t="s">
        <v>1242</v>
      </c>
      <c r="E95" s="1075">
        <v>17197</v>
      </c>
      <c r="F95" s="1076">
        <v>17378</v>
      </c>
      <c r="H95" s="1066"/>
      <c r="I95" s="1066"/>
      <c r="J95" s="1067"/>
      <c r="K95" s="1067"/>
    </row>
    <row r="96" spans="2:11">
      <c r="B96" s="579"/>
      <c r="C96" s="1074" t="s">
        <v>547</v>
      </c>
      <c r="D96" s="1065" t="s">
        <v>1243</v>
      </c>
      <c r="E96" s="1075">
        <v>8808</v>
      </c>
      <c r="F96" s="1076">
        <v>9585</v>
      </c>
      <c r="H96" s="1066"/>
      <c r="I96" s="1066"/>
      <c r="J96" s="1067"/>
      <c r="K96" s="1067"/>
    </row>
    <row r="97" spans="2:11">
      <c r="B97" s="579"/>
      <c r="C97" s="1074" t="s">
        <v>548</v>
      </c>
      <c r="D97" s="1065" t="s">
        <v>1244</v>
      </c>
      <c r="E97" s="1075">
        <v>14753</v>
      </c>
      <c r="F97" s="1076">
        <v>14998</v>
      </c>
      <c r="H97" s="1066"/>
      <c r="I97" s="1066"/>
      <c r="J97" s="1067"/>
      <c r="K97" s="1067"/>
    </row>
    <row r="98" spans="2:11">
      <c r="B98" s="579"/>
      <c r="C98" s="1074" t="s">
        <v>549</v>
      </c>
      <c r="D98" s="1065" t="s">
        <v>1245</v>
      </c>
      <c r="E98" s="1075">
        <v>12076</v>
      </c>
      <c r="F98" s="1076">
        <v>12490</v>
      </c>
      <c r="H98" s="1066"/>
      <c r="I98" s="1066"/>
      <c r="J98" s="1067"/>
      <c r="K98" s="1067"/>
    </row>
    <row r="99" spans="2:11">
      <c r="B99" s="579"/>
      <c r="C99" s="1074" t="s">
        <v>550</v>
      </c>
      <c r="D99" s="1065" t="s">
        <v>1246</v>
      </c>
      <c r="E99" s="1075">
        <v>15358</v>
      </c>
      <c r="F99" s="1076">
        <v>16209</v>
      </c>
      <c r="H99" s="1066"/>
      <c r="I99" s="1066"/>
      <c r="J99" s="1067"/>
      <c r="K99" s="1067"/>
    </row>
    <row r="100" spans="2:11">
      <c r="B100" s="579"/>
      <c r="C100" s="1074" t="s">
        <v>551</v>
      </c>
      <c r="D100" s="1065" t="s">
        <v>1247</v>
      </c>
      <c r="E100" s="1075">
        <v>12808</v>
      </c>
      <c r="F100" s="1076">
        <v>13840</v>
      </c>
      <c r="H100" s="1066"/>
      <c r="I100" s="1066"/>
      <c r="J100" s="1067"/>
      <c r="K100" s="1067"/>
    </row>
    <row r="101" spans="2:11">
      <c r="B101" s="579"/>
      <c r="C101" s="1074" t="s">
        <v>552</v>
      </c>
      <c r="D101" s="1065" t="s">
        <v>1248</v>
      </c>
      <c r="E101" s="1075">
        <v>12106</v>
      </c>
      <c r="F101" s="1076">
        <v>12544</v>
      </c>
      <c r="H101" s="1066"/>
      <c r="I101" s="1066"/>
      <c r="J101" s="1067"/>
      <c r="K101" s="1067"/>
    </row>
    <row r="102" spans="2:11">
      <c r="B102" s="579"/>
      <c r="C102" s="1074" t="s">
        <v>553</v>
      </c>
      <c r="D102" s="1065" t="s">
        <v>1249</v>
      </c>
      <c r="E102" s="1075">
        <v>16788</v>
      </c>
      <c r="F102" s="1076">
        <v>17208</v>
      </c>
      <c r="H102" s="1066"/>
      <c r="I102" s="1066"/>
      <c r="J102" s="1067"/>
      <c r="K102" s="1067"/>
    </row>
    <row r="103" spans="2:11">
      <c r="B103" s="579"/>
      <c r="C103" s="1074" t="s">
        <v>554</v>
      </c>
      <c r="D103" s="1065" t="s">
        <v>1250</v>
      </c>
      <c r="E103" s="1075">
        <v>22743</v>
      </c>
      <c r="F103" s="1076">
        <v>23314</v>
      </c>
      <c r="H103" s="1066"/>
      <c r="I103" s="1066"/>
      <c r="J103" s="1067"/>
      <c r="K103" s="1067"/>
    </row>
    <row r="104" spans="2:11">
      <c r="B104" s="579"/>
      <c r="C104" s="1074" t="s">
        <v>555</v>
      </c>
      <c r="D104" s="1065" t="s">
        <v>1251</v>
      </c>
      <c r="E104" s="1075">
        <v>10997</v>
      </c>
      <c r="F104" s="1076">
        <v>11269</v>
      </c>
      <c r="H104" s="1066"/>
      <c r="I104" s="1066"/>
      <c r="J104" s="1067"/>
      <c r="K104" s="1067"/>
    </row>
    <row r="105" spans="2:11">
      <c r="B105" s="579"/>
      <c r="C105" s="1074" t="s">
        <v>556</v>
      </c>
      <c r="D105" s="1065" t="s">
        <v>1252</v>
      </c>
      <c r="E105" s="1075">
        <v>10089</v>
      </c>
      <c r="F105" s="1076">
        <v>10419</v>
      </c>
      <c r="H105" s="1066"/>
      <c r="I105" s="1066"/>
      <c r="J105" s="1067"/>
      <c r="K105" s="1067"/>
    </row>
    <row r="106" spans="2:11">
      <c r="B106" s="579"/>
      <c r="C106" s="1074" t="s">
        <v>557</v>
      </c>
      <c r="D106" s="1065" t="s">
        <v>1253</v>
      </c>
      <c r="E106" s="1075">
        <v>20432</v>
      </c>
      <c r="F106" s="1076">
        <v>20759</v>
      </c>
      <c r="H106" s="1066"/>
      <c r="I106" s="1066"/>
      <c r="J106" s="1067"/>
      <c r="K106" s="1067"/>
    </row>
    <row r="107" spans="2:11">
      <c r="B107" s="579"/>
      <c r="C107" s="1074" t="s">
        <v>558</v>
      </c>
      <c r="D107" s="1065" t="s">
        <v>1254</v>
      </c>
      <c r="E107" s="1075">
        <v>13379</v>
      </c>
      <c r="F107" s="1076">
        <v>14135</v>
      </c>
      <c r="H107" s="1066"/>
      <c r="I107" s="1066"/>
      <c r="J107" s="1067"/>
      <c r="K107" s="1067"/>
    </row>
    <row r="108" spans="2:11">
      <c r="B108" s="579"/>
      <c r="C108" s="1074" t="s">
        <v>559</v>
      </c>
      <c r="D108" s="1065" t="s">
        <v>1255</v>
      </c>
      <c r="E108" s="1075">
        <v>12497</v>
      </c>
      <c r="F108" s="1076">
        <v>12794</v>
      </c>
      <c r="H108" s="1066"/>
      <c r="I108" s="1066"/>
      <c r="J108" s="1067"/>
      <c r="K108" s="1067"/>
    </row>
    <row r="109" spans="2:11">
      <c r="B109" s="579"/>
      <c r="C109" s="1074" t="s">
        <v>560</v>
      </c>
      <c r="D109" s="1065" t="s">
        <v>1256</v>
      </c>
      <c r="E109" s="1075">
        <v>14011</v>
      </c>
      <c r="F109" s="1076">
        <v>14311</v>
      </c>
      <c r="H109" s="1066"/>
      <c r="I109" s="1066"/>
      <c r="J109" s="1067"/>
      <c r="K109" s="1067"/>
    </row>
    <row r="110" spans="2:11">
      <c r="B110" s="579"/>
      <c r="C110" s="1074" t="s">
        <v>561</v>
      </c>
      <c r="D110" s="1065" t="s">
        <v>1257</v>
      </c>
      <c r="E110" s="1075">
        <v>14705</v>
      </c>
      <c r="F110" s="1076">
        <v>14720</v>
      </c>
      <c r="H110" s="1066"/>
      <c r="I110" s="1066"/>
      <c r="J110" s="1067"/>
      <c r="K110" s="1067"/>
    </row>
    <row r="111" spans="2:11">
      <c r="B111" s="579"/>
      <c r="C111" s="1074" t="s">
        <v>562</v>
      </c>
      <c r="D111" s="1065" t="s">
        <v>1258</v>
      </c>
      <c r="E111" s="1075">
        <v>13134</v>
      </c>
      <c r="F111" s="1076">
        <v>12944</v>
      </c>
      <c r="H111" s="1066"/>
      <c r="I111" s="1066"/>
      <c r="J111" s="1067"/>
      <c r="K111" s="1067"/>
    </row>
    <row r="112" spans="2:11">
      <c r="B112" s="579"/>
      <c r="C112" s="1074" t="s">
        <v>563</v>
      </c>
      <c r="D112" s="1065" t="s">
        <v>1259</v>
      </c>
      <c r="E112" s="1075">
        <v>11595</v>
      </c>
      <c r="F112" s="1076">
        <v>11807</v>
      </c>
      <c r="H112" s="1066"/>
      <c r="I112" s="1066"/>
      <c r="J112" s="1067"/>
      <c r="K112" s="1067"/>
    </row>
    <row r="113" spans="2:11">
      <c r="B113" s="579"/>
      <c r="C113" s="1074" t="s">
        <v>565</v>
      </c>
      <c r="D113" s="1065" t="s">
        <v>1260</v>
      </c>
      <c r="E113" s="1075">
        <v>12873</v>
      </c>
      <c r="F113" s="1076">
        <v>13109</v>
      </c>
      <c r="H113" s="1066"/>
      <c r="I113" s="1066"/>
      <c r="J113" s="1067"/>
      <c r="K113" s="1067"/>
    </row>
    <row r="114" spans="2:11">
      <c r="B114" s="579"/>
      <c r="C114" s="1074" t="s">
        <v>566</v>
      </c>
      <c r="D114" s="1065" t="s">
        <v>1261</v>
      </c>
      <c r="E114" s="1075">
        <v>12038</v>
      </c>
      <c r="F114" s="1076">
        <v>12269</v>
      </c>
      <c r="H114" s="1066"/>
      <c r="I114" s="1066"/>
      <c r="J114" s="1067"/>
      <c r="K114" s="1067"/>
    </row>
    <row r="115" spans="2:11">
      <c r="B115" s="579"/>
      <c r="C115" s="1074" t="s">
        <v>567</v>
      </c>
      <c r="D115" s="1065" t="s">
        <v>1262</v>
      </c>
      <c r="E115" s="1075">
        <v>12325</v>
      </c>
      <c r="F115" s="1076">
        <v>12523</v>
      </c>
      <c r="H115" s="1066"/>
      <c r="I115" s="1066"/>
      <c r="J115" s="1067"/>
      <c r="K115" s="1067"/>
    </row>
    <row r="116" spans="2:11">
      <c r="B116" s="579"/>
      <c r="C116" s="1074" t="s">
        <v>568</v>
      </c>
      <c r="D116" s="1065" t="s">
        <v>1263</v>
      </c>
      <c r="E116" s="1075">
        <v>14711</v>
      </c>
      <c r="F116" s="1076">
        <v>15158</v>
      </c>
      <c r="H116" s="1066"/>
      <c r="I116" s="1066"/>
      <c r="J116" s="1067"/>
      <c r="K116" s="1067"/>
    </row>
    <row r="117" spans="2:11">
      <c r="B117" s="579"/>
      <c r="C117" s="1074" t="s">
        <v>569</v>
      </c>
      <c r="D117" s="1065" t="s">
        <v>1264</v>
      </c>
      <c r="E117" s="1075">
        <v>15728</v>
      </c>
      <c r="F117" s="1076">
        <v>17038</v>
      </c>
      <c r="H117" s="1066"/>
      <c r="I117" s="1066"/>
      <c r="J117" s="1067"/>
      <c r="K117" s="1067"/>
    </row>
    <row r="118" spans="2:11">
      <c r="B118" s="579"/>
      <c r="C118" s="1074" t="s">
        <v>570</v>
      </c>
      <c r="D118" s="1065" t="s">
        <v>1265</v>
      </c>
      <c r="E118" s="1075">
        <v>12878</v>
      </c>
      <c r="F118" s="1076">
        <v>13375</v>
      </c>
      <c r="H118" s="1066"/>
      <c r="I118" s="1066"/>
      <c r="J118" s="1067"/>
      <c r="K118" s="1067"/>
    </row>
    <row r="119" spans="2:11">
      <c r="B119" s="579"/>
      <c r="C119" s="1074" t="s">
        <v>571</v>
      </c>
      <c r="D119" s="1065" t="s">
        <v>1266</v>
      </c>
      <c r="E119" s="1075">
        <v>11500</v>
      </c>
      <c r="F119" s="1076">
        <v>11762</v>
      </c>
      <c r="H119" s="1066"/>
      <c r="I119" s="1066"/>
      <c r="J119" s="1067"/>
      <c r="K119" s="1067"/>
    </row>
    <row r="120" spans="2:11">
      <c r="B120" s="579"/>
      <c r="C120" s="1074" t="s">
        <v>572</v>
      </c>
      <c r="D120" s="1065" t="s">
        <v>1267</v>
      </c>
      <c r="E120" s="1075">
        <v>14201</v>
      </c>
      <c r="F120" s="1076">
        <v>14259</v>
      </c>
      <c r="H120" s="1066"/>
      <c r="I120" s="1066"/>
      <c r="J120" s="1067"/>
      <c r="K120" s="1067"/>
    </row>
    <row r="121" spans="2:11">
      <c r="B121" s="579"/>
      <c r="C121" s="1074" t="s">
        <v>573</v>
      </c>
      <c r="D121" s="1065" t="s">
        <v>1268</v>
      </c>
      <c r="E121" s="1075">
        <v>11276</v>
      </c>
      <c r="F121" s="1076">
        <v>11924</v>
      </c>
      <c r="H121" s="1066"/>
      <c r="I121" s="1066"/>
      <c r="J121" s="1067"/>
      <c r="K121" s="1067"/>
    </row>
    <row r="122" spans="2:11">
      <c r="B122" s="579"/>
      <c r="C122" s="1074" t="s">
        <v>574</v>
      </c>
      <c r="D122" s="1065" t="s">
        <v>1269</v>
      </c>
      <c r="E122" s="1075">
        <v>15456</v>
      </c>
      <c r="F122" s="1076">
        <v>16094</v>
      </c>
      <c r="H122" s="1066"/>
      <c r="I122" s="1066"/>
      <c r="J122" s="1067"/>
      <c r="K122" s="1067"/>
    </row>
    <row r="123" spans="2:11">
      <c r="B123" s="579"/>
      <c r="C123" s="1074" t="s">
        <v>575</v>
      </c>
      <c r="D123" s="1065" t="s">
        <v>1270</v>
      </c>
      <c r="E123" s="1075">
        <v>12660</v>
      </c>
      <c r="F123" s="1076">
        <v>13021</v>
      </c>
      <c r="H123" s="1066"/>
      <c r="I123" s="1066"/>
      <c r="J123" s="1067"/>
      <c r="K123" s="1067"/>
    </row>
    <row r="124" spans="2:11">
      <c r="B124" s="579"/>
      <c r="C124" s="1074" t="s">
        <v>576</v>
      </c>
      <c r="D124" s="1065" t="s">
        <v>1271</v>
      </c>
      <c r="E124" s="1075">
        <v>18179</v>
      </c>
      <c r="F124" s="1076">
        <v>18641</v>
      </c>
      <c r="H124" s="1066"/>
      <c r="I124" s="1066"/>
      <c r="J124" s="1067"/>
      <c r="K124" s="1067"/>
    </row>
    <row r="125" spans="2:11">
      <c r="B125" s="579"/>
      <c r="C125" s="1074" t="s">
        <v>577</v>
      </c>
      <c r="D125" s="1065" t="s">
        <v>1272</v>
      </c>
      <c r="E125" s="1075">
        <v>13257</v>
      </c>
      <c r="F125" s="1076">
        <v>13827</v>
      </c>
      <c r="H125" s="1066"/>
      <c r="I125" s="1066"/>
      <c r="J125" s="1067"/>
      <c r="K125" s="1067"/>
    </row>
    <row r="126" spans="2:11">
      <c r="B126" s="579"/>
      <c r="C126" s="1074" t="s">
        <v>578</v>
      </c>
      <c r="D126" s="1065" t="s">
        <v>1273</v>
      </c>
      <c r="E126" s="1075">
        <v>16766</v>
      </c>
      <c r="F126" s="1076">
        <v>17096</v>
      </c>
      <c r="H126" s="1066"/>
      <c r="I126" s="1066"/>
      <c r="J126" s="1067"/>
      <c r="K126" s="1067"/>
    </row>
    <row r="127" spans="2:11">
      <c r="B127" s="579"/>
      <c r="C127" s="1074" t="s">
        <v>579</v>
      </c>
      <c r="D127" s="1065" t="s">
        <v>1274</v>
      </c>
      <c r="E127" s="1075">
        <v>16122</v>
      </c>
      <c r="F127" s="1076">
        <v>16472</v>
      </c>
      <c r="H127" s="1066"/>
      <c r="I127" s="1066"/>
      <c r="J127" s="1067"/>
      <c r="K127" s="1067"/>
    </row>
    <row r="128" spans="2:11">
      <c r="B128" s="579"/>
      <c r="C128" s="1074" t="s">
        <v>580</v>
      </c>
      <c r="D128" s="1065" t="s">
        <v>1275</v>
      </c>
      <c r="E128" s="1075">
        <v>13052</v>
      </c>
      <c r="F128" s="1076">
        <v>13615</v>
      </c>
      <c r="H128" s="1066"/>
      <c r="I128" s="1066"/>
      <c r="J128" s="1067"/>
      <c r="K128" s="1067"/>
    </row>
    <row r="129" spans="2:11">
      <c r="B129" s="579"/>
      <c r="C129" s="1074" t="s">
        <v>581</v>
      </c>
      <c r="D129" s="1065" t="s">
        <v>1276</v>
      </c>
      <c r="E129" s="1075">
        <v>14233</v>
      </c>
      <c r="F129" s="1076">
        <v>14664</v>
      </c>
      <c r="H129" s="1066"/>
      <c r="I129" s="1066"/>
      <c r="J129" s="1067"/>
      <c r="K129" s="1067"/>
    </row>
    <row r="130" spans="2:11">
      <c r="B130" s="579"/>
      <c r="C130" s="1074" t="s">
        <v>582</v>
      </c>
      <c r="D130" s="1065" t="s">
        <v>1277</v>
      </c>
      <c r="E130" s="1075">
        <v>21013</v>
      </c>
      <c r="F130" s="1076">
        <v>21234</v>
      </c>
      <c r="H130" s="1066"/>
      <c r="I130" s="1066"/>
      <c r="J130" s="1067"/>
      <c r="K130" s="1067"/>
    </row>
    <row r="131" spans="2:11">
      <c r="B131" s="579"/>
      <c r="C131" s="1074" t="s">
        <v>583</v>
      </c>
      <c r="D131" s="1065" t="s">
        <v>1278</v>
      </c>
      <c r="E131" s="1075">
        <v>20860</v>
      </c>
      <c r="F131" s="1076">
        <v>21630</v>
      </c>
      <c r="H131" s="1066"/>
      <c r="I131" s="1066"/>
      <c r="J131" s="1067"/>
      <c r="K131" s="1067"/>
    </row>
    <row r="132" spans="2:11">
      <c r="B132" s="579"/>
      <c r="C132" s="1074" t="s">
        <v>584</v>
      </c>
      <c r="D132" s="1065" t="s">
        <v>1279</v>
      </c>
      <c r="E132" s="1075">
        <v>16451</v>
      </c>
      <c r="F132" s="1076">
        <v>16226</v>
      </c>
      <c r="H132" s="1066"/>
      <c r="I132" s="1066"/>
      <c r="J132" s="1067"/>
      <c r="K132" s="1067"/>
    </row>
    <row r="133" spans="2:11">
      <c r="B133" s="579"/>
      <c r="C133" s="1074" t="s">
        <v>526</v>
      </c>
      <c r="D133" s="1065" t="s">
        <v>1280</v>
      </c>
      <c r="E133" s="1075">
        <v>15376</v>
      </c>
      <c r="F133" s="1076">
        <v>15780</v>
      </c>
      <c r="H133" s="1066"/>
      <c r="I133" s="1066"/>
      <c r="J133" s="1067"/>
      <c r="K133" s="1067"/>
    </row>
    <row r="134" spans="2:11">
      <c r="B134" s="579"/>
      <c r="C134" s="1074" t="s">
        <v>585</v>
      </c>
      <c r="D134" s="1065" t="s">
        <v>1281</v>
      </c>
      <c r="E134" s="1075">
        <v>18139</v>
      </c>
      <c r="F134" s="1076">
        <v>18484</v>
      </c>
      <c r="H134" s="1066"/>
      <c r="I134" s="1066"/>
      <c r="J134" s="1067"/>
      <c r="K134" s="1067"/>
    </row>
    <row r="135" spans="2:11">
      <c r="B135" s="579"/>
      <c r="C135" s="1074" t="s">
        <v>586</v>
      </c>
      <c r="D135" s="1065" t="s">
        <v>1282</v>
      </c>
      <c r="E135" s="1075">
        <v>13657</v>
      </c>
      <c r="F135" s="1076">
        <v>14060</v>
      </c>
      <c r="H135" s="1066"/>
      <c r="I135" s="1066"/>
      <c r="J135" s="1067"/>
      <c r="K135" s="1067"/>
    </row>
    <row r="136" spans="2:11">
      <c r="B136" s="579"/>
      <c r="C136" s="1074" t="s">
        <v>587</v>
      </c>
      <c r="D136" s="1065" t="s">
        <v>1283</v>
      </c>
      <c r="E136" s="1075">
        <v>11167</v>
      </c>
      <c r="F136" s="1076">
        <v>11278</v>
      </c>
      <c r="H136" s="1066"/>
      <c r="I136" s="1066"/>
      <c r="J136" s="1067"/>
      <c r="K136" s="1067"/>
    </row>
    <row r="137" spans="2:11">
      <c r="B137" s="579"/>
      <c r="C137" s="1074" t="s">
        <v>588</v>
      </c>
      <c r="D137" s="1065" t="s">
        <v>1284</v>
      </c>
      <c r="E137" s="1075">
        <v>17623</v>
      </c>
      <c r="F137" s="1076">
        <v>18229</v>
      </c>
      <c r="H137" s="1066"/>
      <c r="I137" s="1066"/>
      <c r="J137" s="1067"/>
      <c r="K137" s="1067"/>
    </row>
    <row r="138" spans="2:11">
      <c r="B138" s="579"/>
      <c r="C138" s="1074" t="s">
        <v>589</v>
      </c>
      <c r="D138" s="1065" t="s">
        <v>1285</v>
      </c>
      <c r="E138" s="1075">
        <v>11561</v>
      </c>
      <c r="F138" s="1076">
        <v>11929</v>
      </c>
      <c r="H138" s="1066"/>
      <c r="I138" s="1066"/>
      <c r="J138" s="1067"/>
      <c r="K138" s="1067"/>
    </row>
    <row r="139" spans="2:11">
      <c r="B139" s="579"/>
      <c r="C139" s="1074" t="s">
        <v>590</v>
      </c>
      <c r="D139" s="1065" t="s">
        <v>1286</v>
      </c>
      <c r="E139" s="1075">
        <v>12725</v>
      </c>
      <c r="F139" s="1076">
        <v>12843</v>
      </c>
      <c r="H139" s="1066"/>
      <c r="I139" s="1066"/>
      <c r="J139" s="1067"/>
      <c r="K139" s="1067"/>
    </row>
    <row r="140" spans="2:11">
      <c r="B140" s="579"/>
      <c r="C140" s="1074" t="s">
        <v>591</v>
      </c>
      <c r="D140" s="1065" t="s">
        <v>1287</v>
      </c>
      <c r="E140" s="1075">
        <v>12915</v>
      </c>
      <c r="F140" s="1076">
        <v>13242</v>
      </c>
      <c r="H140" s="1066"/>
      <c r="I140" s="1066"/>
      <c r="J140" s="1067"/>
      <c r="K140" s="1067"/>
    </row>
    <row r="141" spans="2:11">
      <c r="B141" s="579"/>
      <c r="C141" s="1074" t="s">
        <v>592</v>
      </c>
      <c r="D141" s="1065" t="s">
        <v>1288</v>
      </c>
      <c r="E141" s="1075">
        <v>11600</v>
      </c>
      <c r="F141" s="1076">
        <v>12043</v>
      </c>
      <c r="H141" s="1066"/>
      <c r="I141" s="1066"/>
      <c r="J141" s="1067"/>
      <c r="K141" s="1067"/>
    </row>
    <row r="142" spans="2:11">
      <c r="B142" s="579"/>
      <c r="C142" s="1074" t="s">
        <v>593</v>
      </c>
      <c r="D142" s="1065" t="s">
        <v>1289</v>
      </c>
      <c r="E142" s="1075">
        <v>13308</v>
      </c>
      <c r="F142" s="1076">
        <v>13661</v>
      </c>
      <c r="H142" s="1066"/>
      <c r="I142" s="1066"/>
      <c r="J142" s="1067"/>
      <c r="K142" s="1067"/>
    </row>
    <row r="143" spans="2:11">
      <c r="B143" s="579"/>
      <c r="C143" s="1074" t="s">
        <v>594</v>
      </c>
      <c r="D143" s="1065" t="s">
        <v>1290</v>
      </c>
      <c r="E143" s="1075">
        <v>16949</v>
      </c>
      <c r="F143" s="1076">
        <v>17200</v>
      </c>
      <c r="H143" s="1066"/>
      <c r="I143" s="1066"/>
      <c r="J143" s="1067"/>
      <c r="K143" s="1067"/>
    </row>
    <row r="144" spans="2:11">
      <c r="B144" s="579"/>
      <c r="C144" s="1074" t="s">
        <v>595</v>
      </c>
      <c r="D144" s="1065" t="s">
        <v>1291</v>
      </c>
      <c r="E144" s="1075">
        <v>18205</v>
      </c>
      <c r="F144" s="1076">
        <v>18940</v>
      </c>
      <c r="H144" s="1066"/>
      <c r="I144" s="1066"/>
      <c r="J144" s="1067"/>
      <c r="K144" s="1067"/>
    </row>
    <row r="145" spans="2:11">
      <c r="B145" s="579"/>
      <c r="C145" s="1074" t="s">
        <v>596</v>
      </c>
      <c r="D145" s="1065" t="s">
        <v>1292</v>
      </c>
      <c r="E145" s="1075">
        <v>13495</v>
      </c>
      <c r="F145" s="1076">
        <v>14136</v>
      </c>
      <c r="H145" s="1066"/>
      <c r="I145" s="1066"/>
      <c r="J145" s="1067"/>
      <c r="K145" s="1067"/>
    </row>
    <row r="146" spans="2:11">
      <c r="B146" s="579"/>
      <c r="C146" s="1074" t="s">
        <v>598</v>
      </c>
      <c r="D146" s="1065" t="s">
        <v>1293</v>
      </c>
      <c r="E146" s="1075">
        <v>12814</v>
      </c>
      <c r="F146" s="1076">
        <v>13400</v>
      </c>
      <c r="H146" s="1066"/>
      <c r="I146" s="1066"/>
      <c r="J146" s="1067"/>
      <c r="K146" s="1067"/>
    </row>
    <row r="147" spans="2:11">
      <c r="B147" s="579"/>
      <c r="C147" s="1074" t="s">
        <v>599</v>
      </c>
      <c r="D147" s="1065" t="s">
        <v>1294</v>
      </c>
      <c r="E147" s="1075">
        <v>16547</v>
      </c>
      <c r="F147" s="1076">
        <v>16635</v>
      </c>
      <c r="H147" s="1066"/>
      <c r="I147" s="1066"/>
      <c r="J147" s="1067"/>
      <c r="K147" s="1067"/>
    </row>
    <row r="148" spans="2:11">
      <c r="B148" s="579"/>
      <c r="C148" s="1074" t="s">
        <v>600</v>
      </c>
      <c r="D148" s="1065" t="s">
        <v>1295</v>
      </c>
      <c r="E148" s="1075">
        <v>15660</v>
      </c>
      <c r="F148" s="1076">
        <v>15600</v>
      </c>
      <c r="H148" s="1066"/>
      <c r="I148" s="1066"/>
      <c r="J148" s="1067"/>
      <c r="K148" s="1067"/>
    </row>
    <row r="149" spans="2:11">
      <c r="B149" s="579"/>
      <c r="C149" s="1074" t="s">
        <v>601</v>
      </c>
      <c r="D149" s="1065" t="s">
        <v>1296</v>
      </c>
      <c r="E149" s="1075">
        <v>11310</v>
      </c>
      <c r="F149" s="1076">
        <v>11538</v>
      </c>
      <c r="H149" s="1066"/>
      <c r="I149" s="1066"/>
      <c r="J149" s="1067"/>
      <c r="K149" s="1067"/>
    </row>
    <row r="150" spans="2:11">
      <c r="B150" s="579"/>
      <c r="C150" s="1074" t="s">
        <v>602</v>
      </c>
      <c r="D150" s="1065" t="s">
        <v>1297</v>
      </c>
      <c r="E150" s="1075">
        <v>15199</v>
      </c>
      <c r="F150" s="1076">
        <v>15029</v>
      </c>
      <c r="H150" s="1066"/>
      <c r="I150" s="1066"/>
      <c r="J150" s="1067"/>
      <c r="K150" s="1067"/>
    </row>
    <row r="151" spans="2:11">
      <c r="B151" s="579"/>
      <c r="C151" s="1074" t="s">
        <v>603</v>
      </c>
      <c r="D151" s="1065" t="s">
        <v>1298</v>
      </c>
      <c r="E151" s="1075">
        <v>13063</v>
      </c>
      <c r="F151" s="1076">
        <v>13217</v>
      </c>
      <c r="H151" s="1066"/>
      <c r="I151" s="1066"/>
      <c r="J151" s="1067"/>
      <c r="K151" s="1067"/>
    </row>
    <row r="152" spans="2:11">
      <c r="B152" s="579"/>
      <c r="C152" s="1074" t="s">
        <v>604</v>
      </c>
      <c r="D152" s="1065" t="s">
        <v>1299</v>
      </c>
      <c r="E152" s="1075">
        <v>21320</v>
      </c>
      <c r="F152" s="1076">
        <v>22177</v>
      </c>
      <c r="H152" s="1066"/>
      <c r="I152" s="1066"/>
      <c r="J152" s="1067"/>
      <c r="K152" s="1067"/>
    </row>
    <row r="153" spans="2:11">
      <c r="B153" s="579"/>
      <c r="C153" s="1074" t="s">
        <v>605</v>
      </c>
      <c r="D153" s="1065" t="s">
        <v>1300</v>
      </c>
      <c r="E153" s="1075">
        <v>11203</v>
      </c>
      <c r="F153" s="1076">
        <v>11045</v>
      </c>
      <c r="H153" s="1066"/>
      <c r="I153" s="1066"/>
      <c r="J153" s="1067"/>
      <c r="K153" s="1067"/>
    </row>
    <row r="154" spans="2:11">
      <c r="B154" s="579"/>
      <c r="C154" s="1074" t="s">
        <v>606</v>
      </c>
      <c r="D154" s="1065" t="s">
        <v>1301</v>
      </c>
      <c r="E154" s="1075">
        <v>13134</v>
      </c>
      <c r="F154" s="1076">
        <v>13390</v>
      </c>
      <c r="H154" s="1066"/>
      <c r="I154" s="1066"/>
      <c r="J154" s="1067"/>
      <c r="K154" s="1067"/>
    </row>
    <row r="155" spans="2:11">
      <c r="B155" s="579"/>
      <c r="C155" s="1074" t="s">
        <v>607</v>
      </c>
      <c r="D155" s="1065" t="s">
        <v>1302</v>
      </c>
      <c r="E155" s="1075">
        <v>18511</v>
      </c>
      <c r="F155" s="1076">
        <v>19931</v>
      </c>
      <c r="H155" s="1066"/>
      <c r="I155" s="1066"/>
      <c r="J155" s="1067"/>
      <c r="K155" s="1067"/>
    </row>
    <row r="156" spans="2:11">
      <c r="B156" s="579"/>
      <c r="C156" s="1074" t="s">
        <v>608</v>
      </c>
      <c r="D156" s="1065" t="s">
        <v>1303</v>
      </c>
      <c r="E156" s="1075">
        <v>12850</v>
      </c>
      <c r="F156" s="1076">
        <v>13026</v>
      </c>
      <c r="H156" s="1066"/>
      <c r="I156" s="1066"/>
      <c r="J156" s="1067"/>
      <c r="K156" s="1067"/>
    </row>
    <row r="157" spans="2:11">
      <c r="B157" s="579"/>
      <c r="C157" s="1074" t="s">
        <v>609</v>
      </c>
      <c r="D157" s="1065" t="s">
        <v>1304</v>
      </c>
      <c r="E157" s="1075">
        <v>10090</v>
      </c>
      <c r="F157" s="1076">
        <v>10253</v>
      </c>
      <c r="H157" s="1066"/>
      <c r="I157" s="1066"/>
      <c r="J157" s="1067"/>
      <c r="K157" s="1067"/>
    </row>
    <row r="158" spans="2:11">
      <c r="B158" s="579"/>
      <c r="C158" s="1074" t="s">
        <v>610</v>
      </c>
      <c r="D158" s="1065" t="s">
        <v>1305</v>
      </c>
      <c r="E158" s="1075">
        <v>10368</v>
      </c>
      <c r="F158" s="1076">
        <v>10374</v>
      </c>
      <c r="H158" s="1066"/>
      <c r="I158" s="1066"/>
      <c r="J158" s="1067"/>
      <c r="K158" s="1067"/>
    </row>
    <row r="159" spans="2:11">
      <c r="B159" s="579"/>
      <c r="C159" s="1074" t="s">
        <v>611</v>
      </c>
      <c r="D159" s="1065" t="s">
        <v>1306</v>
      </c>
      <c r="E159" s="1075">
        <v>14786</v>
      </c>
      <c r="F159" s="1076">
        <v>15391</v>
      </c>
      <c r="H159" s="1066"/>
      <c r="I159" s="1066"/>
      <c r="J159" s="1067"/>
      <c r="K159" s="1067"/>
    </row>
    <row r="160" spans="2:11">
      <c r="B160" s="579"/>
      <c r="C160" s="1074" t="s">
        <v>612</v>
      </c>
      <c r="D160" s="1065" t="s">
        <v>1307</v>
      </c>
      <c r="E160" s="1075">
        <v>11516</v>
      </c>
      <c r="F160" s="1076">
        <v>12126</v>
      </c>
      <c r="H160" s="1066"/>
      <c r="I160" s="1066"/>
      <c r="J160" s="1067"/>
      <c r="K160" s="1067"/>
    </row>
    <row r="161" spans="2:11">
      <c r="B161" s="579"/>
      <c r="C161" s="1074" t="s">
        <v>614</v>
      </c>
      <c r="D161" s="1065" t="s">
        <v>1308</v>
      </c>
      <c r="E161" s="1075">
        <v>13493</v>
      </c>
      <c r="F161" s="1076">
        <v>13818</v>
      </c>
      <c r="H161" s="1066"/>
      <c r="I161" s="1066"/>
      <c r="J161" s="1067"/>
      <c r="K161" s="1067"/>
    </row>
    <row r="162" spans="2:11">
      <c r="B162" s="579"/>
      <c r="C162" s="1074" t="s">
        <v>615</v>
      </c>
      <c r="D162" s="1065" t="s">
        <v>1309</v>
      </c>
      <c r="E162" s="1075">
        <v>24970</v>
      </c>
      <c r="F162" s="1076">
        <v>25462</v>
      </c>
      <c r="H162" s="1066"/>
      <c r="I162" s="1066"/>
      <c r="J162" s="1067"/>
      <c r="K162" s="1067"/>
    </row>
    <row r="163" spans="2:11">
      <c r="B163" s="579"/>
      <c r="C163" s="1074" t="s">
        <v>616</v>
      </c>
      <c r="D163" s="1065" t="s">
        <v>1310</v>
      </c>
      <c r="E163" s="1075">
        <v>13549</v>
      </c>
      <c r="F163" s="1076">
        <v>13981</v>
      </c>
      <c r="H163" s="1066"/>
      <c r="I163" s="1066"/>
      <c r="J163" s="1067"/>
      <c r="K163" s="1067"/>
    </row>
    <row r="164" spans="2:11">
      <c r="B164" s="579"/>
      <c r="C164" s="1074" t="s">
        <v>617</v>
      </c>
      <c r="D164" s="1065" t="s">
        <v>1311</v>
      </c>
      <c r="E164" s="1075">
        <v>15107</v>
      </c>
      <c r="F164" s="1076">
        <v>15228</v>
      </c>
      <c r="H164" s="1066"/>
      <c r="I164" s="1066"/>
      <c r="J164" s="1067"/>
      <c r="K164" s="1067"/>
    </row>
    <row r="165" spans="2:11">
      <c r="B165" s="579"/>
      <c r="C165" s="1074" t="s">
        <v>618</v>
      </c>
      <c r="D165" s="1065" t="s">
        <v>1312</v>
      </c>
      <c r="E165" s="1075">
        <v>17196</v>
      </c>
      <c r="F165" s="1076">
        <v>17471</v>
      </c>
      <c r="H165" s="1066"/>
      <c r="I165" s="1066"/>
      <c r="J165" s="1067"/>
      <c r="K165" s="1067"/>
    </row>
    <row r="166" spans="2:11">
      <c r="B166" s="579"/>
      <c r="C166" s="1074" t="s">
        <v>619</v>
      </c>
      <c r="D166" s="1065" t="s">
        <v>1313</v>
      </c>
      <c r="E166" s="1075">
        <v>17486</v>
      </c>
      <c r="F166" s="1076">
        <v>17956</v>
      </c>
      <c r="H166" s="1066"/>
      <c r="I166" s="1066"/>
      <c r="J166" s="1067"/>
      <c r="K166" s="1067"/>
    </row>
    <row r="167" spans="2:11">
      <c r="B167" s="579"/>
      <c r="C167" s="1074" t="s">
        <v>620</v>
      </c>
      <c r="D167" s="1065" t="s">
        <v>1314</v>
      </c>
      <c r="E167" s="1075">
        <v>23447</v>
      </c>
      <c r="F167" s="1076">
        <v>23025</v>
      </c>
      <c r="H167" s="1066"/>
      <c r="I167" s="1066"/>
      <c r="J167" s="1067"/>
      <c r="K167" s="1067"/>
    </row>
    <row r="168" spans="2:11">
      <c r="B168" s="579"/>
      <c r="C168" s="1074" t="s">
        <v>621</v>
      </c>
      <c r="D168" s="1065" t="s">
        <v>1315</v>
      </c>
      <c r="E168" s="1075">
        <v>18042</v>
      </c>
      <c r="F168" s="1076">
        <v>17234</v>
      </c>
      <c r="H168" s="1066"/>
      <c r="I168" s="1066"/>
      <c r="J168" s="1067"/>
      <c r="K168" s="1067"/>
    </row>
    <row r="169" spans="2:11">
      <c r="B169" s="579"/>
      <c r="C169" s="1074" t="s">
        <v>622</v>
      </c>
      <c r="D169" s="1065" t="s">
        <v>1316</v>
      </c>
      <c r="E169" s="1075">
        <v>14300</v>
      </c>
      <c r="F169" s="1076">
        <v>14647</v>
      </c>
      <c r="H169" s="1066"/>
      <c r="I169" s="1066"/>
      <c r="J169" s="1067"/>
      <c r="K169" s="1067"/>
    </row>
    <row r="170" spans="2:11">
      <c r="B170" s="579"/>
      <c r="C170" s="1074" t="s">
        <v>623</v>
      </c>
      <c r="D170" s="1065" t="s">
        <v>1317</v>
      </c>
      <c r="E170" s="1075">
        <v>19639</v>
      </c>
      <c r="F170" s="1076">
        <v>20051</v>
      </c>
      <c r="H170" s="1066"/>
      <c r="I170" s="1066"/>
      <c r="J170" s="1067"/>
      <c r="K170" s="1067"/>
    </row>
    <row r="171" spans="2:11">
      <c r="B171" s="579"/>
      <c r="C171" s="1074" t="s">
        <v>624</v>
      </c>
      <c r="D171" s="1065" t="s">
        <v>1318</v>
      </c>
      <c r="E171" s="1075">
        <v>15808</v>
      </c>
      <c r="F171" s="1076">
        <v>16309</v>
      </c>
      <c r="H171" s="1066"/>
      <c r="I171" s="1066"/>
      <c r="J171" s="1067"/>
      <c r="K171" s="1067"/>
    </row>
    <row r="172" spans="2:11">
      <c r="B172" s="579"/>
      <c r="C172" s="1074" t="s">
        <v>625</v>
      </c>
      <c r="D172" s="1065" t="s">
        <v>1319</v>
      </c>
      <c r="E172" s="1075">
        <v>22568</v>
      </c>
      <c r="F172" s="1076">
        <v>22710</v>
      </c>
      <c r="H172" s="1066"/>
      <c r="I172" s="1066"/>
      <c r="J172" s="1067"/>
      <c r="K172" s="1067"/>
    </row>
    <row r="173" spans="2:11">
      <c r="B173" s="579"/>
      <c r="C173" s="1074" t="s">
        <v>626</v>
      </c>
      <c r="D173" s="1065" t="s">
        <v>1320</v>
      </c>
      <c r="E173" s="1075">
        <v>19579</v>
      </c>
      <c r="F173" s="1076">
        <v>20204</v>
      </c>
      <c r="H173" s="1066"/>
      <c r="I173" s="1066"/>
      <c r="J173" s="1067"/>
      <c r="K173" s="1067"/>
    </row>
    <row r="174" spans="2:11">
      <c r="B174" s="579"/>
      <c r="C174" s="1074" t="s">
        <v>627</v>
      </c>
      <c r="D174" s="1065" t="s">
        <v>1321</v>
      </c>
      <c r="E174" s="1075">
        <v>13658</v>
      </c>
      <c r="F174" s="1076">
        <v>14193</v>
      </c>
      <c r="H174" s="1066"/>
      <c r="I174" s="1066"/>
      <c r="J174" s="1067"/>
      <c r="K174" s="1067"/>
    </row>
    <row r="175" spans="2:11">
      <c r="B175" s="579"/>
      <c r="C175" s="1074" t="s">
        <v>628</v>
      </c>
      <c r="D175" s="1065" t="s">
        <v>1322</v>
      </c>
      <c r="E175" s="1075">
        <v>11525</v>
      </c>
      <c r="F175" s="1076">
        <v>12097</v>
      </c>
      <c r="H175" s="1066"/>
      <c r="I175" s="1066"/>
      <c r="J175" s="1067"/>
      <c r="K175" s="1067"/>
    </row>
    <row r="176" spans="2:11">
      <c r="B176" s="579"/>
      <c r="C176" s="1074" t="s">
        <v>629</v>
      </c>
      <c r="D176" s="1065" t="s">
        <v>1323</v>
      </c>
      <c r="E176" s="1075">
        <v>20077</v>
      </c>
      <c r="F176" s="1076">
        <v>20605</v>
      </c>
      <c r="H176" s="1066"/>
      <c r="I176" s="1066"/>
      <c r="J176" s="1067"/>
      <c r="K176" s="1067"/>
    </row>
    <row r="177" spans="2:11">
      <c r="B177" s="579"/>
      <c r="C177" s="1074" t="s">
        <v>630</v>
      </c>
      <c r="D177" s="1065" t="s">
        <v>1324</v>
      </c>
      <c r="E177" s="1075">
        <v>23481</v>
      </c>
      <c r="F177" s="1076">
        <v>23504</v>
      </c>
      <c r="H177" s="1066"/>
      <c r="I177" s="1066"/>
      <c r="J177" s="1067"/>
      <c r="K177" s="1067"/>
    </row>
    <row r="178" spans="2:11">
      <c r="B178" s="579"/>
      <c r="C178" s="1074" t="s">
        <v>631</v>
      </c>
      <c r="D178" s="1065" t="s">
        <v>1325</v>
      </c>
      <c r="E178" s="1075">
        <v>12982</v>
      </c>
      <c r="F178" s="1076">
        <v>13638</v>
      </c>
      <c r="H178" s="1066"/>
      <c r="I178" s="1066"/>
      <c r="J178" s="1067"/>
      <c r="K178" s="1067"/>
    </row>
    <row r="179" spans="2:11">
      <c r="B179" s="579"/>
      <c r="C179" s="1074" t="s">
        <v>632</v>
      </c>
      <c r="D179" s="1065" t="s">
        <v>1326</v>
      </c>
      <c r="E179" s="1075">
        <v>11642</v>
      </c>
      <c r="F179" s="1076">
        <v>12406</v>
      </c>
      <c r="H179" s="1066"/>
      <c r="I179" s="1066"/>
      <c r="J179" s="1067"/>
      <c r="K179" s="1067"/>
    </row>
    <row r="180" spans="2:11">
      <c r="B180" s="579"/>
      <c r="C180" s="1074" t="s">
        <v>633</v>
      </c>
      <c r="D180" s="1065" t="s">
        <v>1327</v>
      </c>
      <c r="E180" s="1075">
        <v>13357</v>
      </c>
      <c r="F180" s="1076">
        <v>14281</v>
      </c>
      <c r="H180" s="1066"/>
      <c r="I180" s="1066"/>
      <c r="J180" s="1067"/>
      <c r="K180" s="1067"/>
    </row>
    <row r="181" spans="2:11">
      <c r="B181" s="579"/>
      <c r="C181" s="1074" t="s">
        <v>634</v>
      </c>
      <c r="D181" s="1065" t="s">
        <v>1328</v>
      </c>
      <c r="E181" s="1075">
        <v>14145</v>
      </c>
      <c r="F181" s="1076">
        <v>13146</v>
      </c>
      <c r="H181" s="1066"/>
      <c r="I181" s="1066"/>
      <c r="J181" s="1067"/>
      <c r="K181" s="1067"/>
    </row>
    <row r="182" spans="2:11">
      <c r="B182" s="579"/>
      <c r="C182" s="1074" t="s">
        <v>635</v>
      </c>
      <c r="D182" s="1065" t="s">
        <v>1329</v>
      </c>
      <c r="E182" s="1075">
        <v>18148</v>
      </c>
      <c r="F182" s="1076">
        <v>18905</v>
      </c>
      <c r="H182" s="1066"/>
      <c r="I182" s="1066"/>
      <c r="J182" s="1067"/>
      <c r="K182" s="1067"/>
    </row>
    <row r="183" spans="2:11">
      <c r="B183" s="579"/>
      <c r="C183" s="1074" t="s">
        <v>636</v>
      </c>
      <c r="D183" s="1065" t="s">
        <v>1330</v>
      </c>
      <c r="E183" s="1075">
        <v>12949</v>
      </c>
      <c r="F183" s="1076">
        <v>13525</v>
      </c>
      <c r="H183" s="1066"/>
      <c r="I183" s="1066"/>
      <c r="J183" s="1067"/>
      <c r="K183" s="1067"/>
    </row>
    <row r="184" spans="2:11">
      <c r="B184" s="579"/>
      <c r="C184" s="1074" t="s">
        <v>637</v>
      </c>
      <c r="D184" s="1065" t="s">
        <v>1331</v>
      </c>
      <c r="E184" s="1075">
        <v>13029</v>
      </c>
      <c r="F184" s="1076">
        <v>12981</v>
      </c>
      <c r="H184" s="1066"/>
      <c r="I184" s="1066"/>
      <c r="J184" s="1067"/>
      <c r="K184" s="1067"/>
    </row>
    <row r="185" spans="2:11">
      <c r="B185" s="579"/>
      <c r="C185" s="1074" t="s">
        <v>638</v>
      </c>
      <c r="D185" s="1065" t="s">
        <v>1332</v>
      </c>
      <c r="E185" s="1075">
        <v>11542</v>
      </c>
      <c r="F185" s="1076">
        <v>11844</v>
      </c>
      <c r="H185" s="1066"/>
      <c r="I185" s="1066"/>
      <c r="J185" s="1067"/>
      <c r="K185" s="1067"/>
    </row>
    <row r="186" spans="2:11">
      <c r="B186" s="579"/>
      <c r="C186" s="1074" t="s">
        <v>639</v>
      </c>
      <c r="D186" s="1065" t="s">
        <v>1333</v>
      </c>
      <c r="E186" s="1075">
        <v>15720</v>
      </c>
      <c r="F186" s="1076">
        <v>16052</v>
      </c>
      <c r="H186" s="1066"/>
      <c r="I186" s="1066"/>
      <c r="J186" s="1067"/>
      <c r="K186" s="1067"/>
    </row>
    <row r="187" spans="2:11">
      <c r="B187" s="579"/>
      <c r="C187" s="1074" t="s">
        <v>640</v>
      </c>
      <c r="D187" s="1065" t="s">
        <v>1334</v>
      </c>
      <c r="E187" s="1075">
        <v>24769</v>
      </c>
      <c r="F187" s="1076">
        <v>25552</v>
      </c>
      <c r="H187" s="1066"/>
      <c r="I187" s="1066"/>
      <c r="J187" s="1067"/>
      <c r="K187" s="1067"/>
    </row>
    <row r="188" spans="2:11">
      <c r="B188" s="579"/>
      <c r="C188" s="1074" t="s">
        <v>641</v>
      </c>
      <c r="D188" s="1065" t="s">
        <v>1335</v>
      </c>
      <c r="E188" s="1075">
        <v>15918</v>
      </c>
      <c r="F188" s="1076">
        <v>16077</v>
      </c>
      <c r="H188" s="1066"/>
      <c r="I188" s="1066"/>
      <c r="J188" s="1067"/>
      <c r="K188" s="1067"/>
    </row>
    <row r="189" spans="2:11">
      <c r="B189" s="579"/>
      <c r="C189" s="1074" t="s">
        <v>643</v>
      </c>
      <c r="D189" s="1065" t="s">
        <v>1336</v>
      </c>
      <c r="E189" s="1075">
        <v>13740</v>
      </c>
      <c r="F189" s="1076">
        <v>13818</v>
      </c>
      <c r="H189" s="1066"/>
      <c r="I189" s="1066"/>
      <c r="J189" s="1067"/>
      <c r="K189" s="1067"/>
    </row>
    <row r="190" spans="2:11">
      <c r="B190" s="579"/>
      <c r="C190" s="1074" t="s">
        <v>644</v>
      </c>
      <c r="D190" s="1065" t="s">
        <v>1337</v>
      </c>
      <c r="E190" s="1075">
        <v>11875</v>
      </c>
      <c r="F190" s="1076">
        <v>12280</v>
      </c>
      <c r="H190" s="1066"/>
      <c r="I190" s="1066"/>
      <c r="J190" s="1067"/>
      <c r="K190" s="1067"/>
    </row>
    <row r="191" spans="2:11">
      <c r="B191" s="579"/>
      <c r="C191" s="1074" t="s">
        <v>645</v>
      </c>
      <c r="D191" s="1065" t="s">
        <v>1338</v>
      </c>
      <c r="E191" s="1075">
        <v>11219</v>
      </c>
      <c r="F191" s="1076">
        <v>11542</v>
      </c>
      <c r="H191" s="1066"/>
      <c r="I191" s="1066"/>
      <c r="J191" s="1067"/>
      <c r="K191" s="1067"/>
    </row>
    <row r="192" spans="2:11">
      <c r="B192" s="579"/>
      <c r="C192" s="1074" t="s">
        <v>646</v>
      </c>
      <c r="D192" s="1065" t="s">
        <v>1339</v>
      </c>
      <c r="E192" s="1075">
        <v>20436</v>
      </c>
      <c r="F192" s="1076">
        <v>21341</v>
      </c>
      <c r="H192" s="1066"/>
      <c r="I192" s="1066"/>
      <c r="J192" s="1067"/>
      <c r="K192" s="1067"/>
    </row>
    <row r="193" spans="2:11">
      <c r="B193" s="579"/>
      <c r="C193" s="1074" t="s">
        <v>647</v>
      </c>
      <c r="D193" s="1065" t="s">
        <v>1340</v>
      </c>
      <c r="E193" s="1075">
        <v>18908</v>
      </c>
      <c r="F193" s="1076">
        <v>19621</v>
      </c>
      <c r="H193" s="1066"/>
      <c r="I193" s="1066"/>
      <c r="J193" s="1067"/>
      <c r="K193" s="1067"/>
    </row>
    <row r="194" spans="2:11">
      <c r="B194" s="579"/>
      <c r="C194" s="1074" t="s">
        <v>648</v>
      </c>
      <c r="D194" s="1065" t="s">
        <v>1341</v>
      </c>
      <c r="E194" s="1075">
        <v>12762</v>
      </c>
      <c r="F194" s="1076">
        <v>13346</v>
      </c>
      <c r="H194" s="1066"/>
      <c r="I194" s="1066"/>
      <c r="J194" s="1067"/>
      <c r="K194" s="1067"/>
    </row>
    <row r="195" spans="2:11">
      <c r="B195" s="579"/>
      <c r="C195" s="1074" t="s">
        <v>649</v>
      </c>
      <c r="D195" s="1065" t="s">
        <v>1342</v>
      </c>
      <c r="E195" s="1075">
        <v>10436</v>
      </c>
      <c r="F195" s="1076">
        <v>10869</v>
      </c>
      <c r="H195" s="1066"/>
      <c r="I195" s="1066"/>
      <c r="J195" s="1067"/>
      <c r="K195" s="1067"/>
    </row>
    <row r="196" spans="2:11">
      <c r="B196" s="579"/>
      <c r="C196" s="1074" t="s">
        <v>650</v>
      </c>
      <c r="D196" s="1065" t="s">
        <v>1343</v>
      </c>
      <c r="E196" s="1075">
        <v>115110</v>
      </c>
      <c r="F196" s="1076">
        <v>113268</v>
      </c>
      <c r="H196" s="1066"/>
      <c r="I196" s="1066"/>
      <c r="J196" s="1067"/>
      <c r="K196" s="1067"/>
    </row>
    <row r="197" spans="2:11">
      <c r="B197" s="579"/>
      <c r="C197" s="1074" t="s">
        <v>651</v>
      </c>
      <c r="D197" s="1065" t="s">
        <v>1344</v>
      </c>
      <c r="E197" s="1075">
        <v>0</v>
      </c>
      <c r="F197" s="1076">
        <v>0</v>
      </c>
      <c r="H197" s="1066"/>
      <c r="I197" s="1066"/>
      <c r="J197" s="1067"/>
      <c r="K197" s="1067"/>
    </row>
    <row r="198" spans="2:11">
      <c r="B198" s="579"/>
      <c r="C198" s="1074" t="s">
        <v>652</v>
      </c>
      <c r="D198" s="1065" t="s">
        <v>1345</v>
      </c>
      <c r="E198" s="1075">
        <v>16149</v>
      </c>
      <c r="F198" s="1076">
        <v>16503</v>
      </c>
      <c r="H198" s="1066"/>
      <c r="I198" s="1066"/>
      <c r="J198" s="1067"/>
      <c r="K198" s="1067"/>
    </row>
    <row r="199" spans="2:11">
      <c r="B199" s="579"/>
      <c r="C199" s="1074" t="s">
        <v>653</v>
      </c>
      <c r="D199" s="1065" t="s">
        <v>1346</v>
      </c>
      <c r="E199" s="1075">
        <v>15586</v>
      </c>
      <c r="F199" s="1076">
        <v>16108</v>
      </c>
      <c r="H199" s="1066"/>
      <c r="I199" s="1066"/>
      <c r="J199" s="1067"/>
      <c r="K199" s="1067"/>
    </row>
    <row r="200" spans="2:11">
      <c r="B200" s="579"/>
      <c r="C200" s="1074" t="s">
        <v>654</v>
      </c>
      <c r="D200" s="1065" t="s">
        <v>1347</v>
      </c>
      <c r="E200" s="1075">
        <v>11311</v>
      </c>
      <c r="F200" s="1076">
        <v>11407</v>
      </c>
      <c r="H200" s="1066"/>
      <c r="I200" s="1066"/>
      <c r="J200" s="1067"/>
      <c r="K200" s="1067"/>
    </row>
    <row r="201" spans="2:11">
      <c r="B201" s="579"/>
      <c r="C201" s="1074" t="s">
        <v>655</v>
      </c>
      <c r="D201" s="1065" t="s">
        <v>1348</v>
      </c>
      <c r="E201" s="1075">
        <v>12700</v>
      </c>
      <c r="F201" s="1076">
        <v>13180</v>
      </c>
      <c r="H201" s="1066"/>
      <c r="I201" s="1066"/>
      <c r="J201" s="1067"/>
      <c r="K201" s="1067"/>
    </row>
    <row r="202" spans="2:11">
      <c r="B202" s="579"/>
      <c r="C202" s="1074" t="s">
        <v>656</v>
      </c>
      <c r="D202" s="1065" t="s">
        <v>1349</v>
      </c>
      <c r="E202" s="1075">
        <v>14872</v>
      </c>
      <c r="F202" s="1076">
        <v>15126</v>
      </c>
      <c r="H202" s="1066"/>
      <c r="I202" s="1066"/>
      <c r="J202" s="1067"/>
      <c r="K202" s="1067"/>
    </row>
    <row r="203" spans="2:11">
      <c r="B203" s="579"/>
      <c r="C203" s="1074" t="s">
        <v>657</v>
      </c>
      <c r="D203" s="1065" t="s">
        <v>1350</v>
      </c>
      <c r="E203" s="1075">
        <v>15275</v>
      </c>
      <c r="F203" s="1076">
        <v>17594</v>
      </c>
      <c r="H203" s="1066"/>
      <c r="I203" s="1066"/>
      <c r="J203" s="1067"/>
      <c r="K203" s="1067"/>
    </row>
    <row r="204" spans="2:11">
      <c r="B204" s="579"/>
      <c r="C204" s="1074" t="s">
        <v>658</v>
      </c>
      <c r="D204" s="1065" t="s">
        <v>1351</v>
      </c>
      <c r="E204" s="1075">
        <v>13443</v>
      </c>
      <c r="F204" s="1076">
        <v>13045</v>
      </c>
      <c r="H204" s="1066"/>
      <c r="I204" s="1066"/>
      <c r="J204" s="1067"/>
      <c r="K204" s="1067"/>
    </row>
    <row r="205" spans="2:11">
      <c r="B205" s="579"/>
      <c r="C205" s="1074" t="s">
        <v>659</v>
      </c>
      <c r="D205" s="1065" t="s">
        <v>1352</v>
      </c>
      <c r="E205" s="1075">
        <v>10696</v>
      </c>
      <c r="F205" s="1076">
        <v>11208</v>
      </c>
      <c r="H205" s="1066"/>
      <c r="I205" s="1066"/>
      <c r="J205" s="1067"/>
      <c r="K205" s="1067"/>
    </row>
    <row r="206" spans="2:11">
      <c r="B206" s="579"/>
      <c r="C206" s="1074" t="s">
        <v>660</v>
      </c>
      <c r="D206" s="1065" t="s">
        <v>1353</v>
      </c>
      <c r="E206" s="1075">
        <v>14814</v>
      </c>
      <c r="F206" s="1076">
        <v>15481</v>
      </c>
      <c r="H206" s="1066"/>
      <c r="I206" s="1066"/>
      <c r="J206" s="1067"/>
      <c r="K206" s="1067"/>
    </row>
    <row r="207" spans="2:11">
      <c r="B207" s="579"/>
      <c r="C207" s="1074" t="s">
        <v>661</v>
      </c>
      <c r="D207" s="1065" t="s">
        <v>1354</v>
      </c>
      <c r="E207" s="1075">
        <v>14992</v>
      </c>
      <c r="F207" s="1076">
        <v>15685</v>
      </c>
      <c r="H207" s="1066"/>
      <c r="I207" s="1066"/>
      <c r="J207" s="1067"/>
      <c r="K207" s="1067"/>
    </row>
    <row r="208" spans="2:11">
      <c r="B208" s="579"/>
      <c r="C208" s="1074" t="s">
        <v>662</v>
      </c>
      <c r="D208" s="1065" t="s">
        <v>1355</v>
      </c>
      <c r="E208" s="1075">
        <v>12753</v>
      </c>
      <c r="F208" s="1076">
        <v>12903</v>
      </c>
      <c r="H208" s="1066"/>
      <c r="I208" s="1066"/>
      <c r="J208" s="1067"/>
      <c r="K208" s="1067"/>
    </row>
    <row r="209" spans="2:11">
      <c r="B209" s="579"/>
      <c r="C209" s="1074" t="s">
        <v>663</v>
      </c>
      <c r="D209" s="1065" t="s">
        <v>1356</v>
      </c>
      <c r="E209" s="1075">
        <v>13749</v>
      </c>
      <c r="F209" s="1076">
        <v>14046</v>
      </c>
      <c r="H209" s="1066"/>
      <c r="I209" s="1066"/>
      <c r="J209" s="1067"/>
      <c r="K209" s="1067"/>
    </row>
    <row r="210" spans="2:11">
      <c r="B210" s="579"/>
      <c r="C210" s="1074" t="s">
        <v>664</v>
      </c>
      <c r="D210" s="1065" t="s">
        <v>1357</v>
      </c>
      <c r="E210" s="1075">
        <v>17621</v>
      </c>
      <c r="F210" s="1076">
        <v>17921</v>
      </c>
      <c r="H210" s="1066"/>
      <c r="I210" s="1066"/>
      <c r="J210" s="1067"/>
      <c r="K210" s="1067"/>
    </row>
    <row r="211" spans="2:11">
      <c r="B211" s="579"/>
      <c r="C211" s="1074" t="s">
        <v>665</v>
      </c>
      <c r="D211" s="1065" t="s">
        <v>1358</v>
      </c>
      <c r="E211" s="1075">
        <v>11294</v>
      </c>
      <c r="F211" s="1076">
        <v>11698</v>
      </c>
      <c r="H211" s="1066"/>
      <c r="I211" s="1066"/>
      <c r="J211" s="1067"/>
      <c r="K211" s="1067"/>
    </row>
    <row r="212" spans="2:11">
      <c r="B212" s="579"/>
      <c r="C212" s="1074" t="s">
        <v>666</v>
      </c>
      <c r="D212" s="1065" t="s">
        <v>1359</v>
      </c>
      <c r="E212" s="1075">
        <v>14595</v>
      </c>
      <c r="F212" s="1076">
        <v>14796</v>
      </c>
      <c r="H212" s="1066"/>
      <c r="I212" s="1066"/>
      <c r="J212" s="1067"/>
      <c r="K212" s="1067"/>
    </row>
    <row r="213" spans="2:11">
      <c r="B213" s="579"/>
      <c r="C213" s="1074" t="s">
        <v>667</v>
      </c>
      <c r="D213" s="1065" t="s">
        <v>1360</v>
      </c>
      <c r="E213" s="1075">
        <v>9742</v>
      </c>
      <c r="F213" s="1076">
        <v>10150</v>
      </c>
      <c r="H213" s="1066"/>
      <c r="I213" s="1066"/>
      <c r="J213" s="1067"/>
      <c r="K213" s="1067"/>
    </row>
    <row r="214" spans="2:11">
      <c r="B214" s="579"/>
      <c r="C214" s="1074" t="s">
        <v>668</v>
      </c>
      <c r="D214" s="1065" t="s">
        <v>1361</v>
      </c>
      <c r="E214" s="1075">
        <v>12873</v>
      </c>
      <c r="F214" s="1076">
        <v>13336</v>
      </c>
      <c r="H214" s="1066"/>
      <c r="I214" s="1066"/>
      <c r="J214" s="1067"/>
      <c r="K214" s="1067"/>
    </row>
    <row r="215" spans="2:11">
      <c r="B215" s="579"/>
      <c r="C215" s="1074" t="s">
        <v>669</v>
      </c>
      <c r="D215" s="1065" t="s">
        <v>1362</v>
      </c>
      <c r="E215" s="1075">
        <v>10850</v>
      </c>
      <c r="F215" s="1076">
        <v>11157</v>
      </c>
      <c r="H215" s="1066"/>
      <c r="I215" s="1066"/>
      <c r="J215" s="1067"/>
      <c r="K215" s="1067"/>
    </row>
    <row r="216" spans="2:11">
      <c r="B216" s="579"/>
      <c r="C216" s="1074" t="s">
        <v>670</v>
      </c>
      <c r="D216" s="1065" t="s">
        <v>1363</v>
      </c>
      <c r="E216" s="1075">
        <v>11448</v>
      </c>
      <c r="F216" s="1076">
        <v>11679</v>
      </c>
      <c r="H216" s="1066"/>
      <c r="I216" s="1066"/>
      <c r="J216" s="1067"/>
      <c r="K216" s="1067"/>
    </row>
    <row r="217" spans="2:11">
      <c r="B217" s="579"/>
      <c r="C217" s="1074" t="s">
        <v>671</v>
      </c>
      <c r="D217" s="1065" t="s">
        <v>1364</v>
      </c>
      <c r="E217" s="1075">
        <v>18599</v>
      </c>
      <c r="F217" s="1076">
        <v>19064</v>
      </c>
      <c r="H217" s="1066"/>
      <c r="I217" s="1066"/>
      <c r="J217" s="1067"/>
      <c r="K217" s="1067"/>
    </row>
    <row r="218" spans="2:11">
      <c r="B218" s="579"/>
      <c r="C218" s="1074" t="s">
        <v>672</v>
      </c>
      <c r="D218" s="1065" t="s">
        <v>1365</v>
      </c>
      <c r="E218" s="1075">
        <v>22212</v>
      </c>
      <c r="F218" s="1076">
        <v>22065</v>
      </c>
      <c r="H218" s="1066"/>
      <c r="I218" s="1066"/>
      <c r="J218" s="1067"/>
      <c r="K218" s="1067"/>
    </row>
    <row r="219" spans="2:11">
      <c r="B219" s="579"/>
      <c r="C219" s="1074" t="s">
        <v>673</v>
      </c>
      <c r="D219" s="1065" t="s">
        <v>1366</v>
      </c>
      <c r="E219" s="1075">
        <v>13189</v>
      </c>
      <c r="F219" s="1076">
        <v>13011</v>
      </c>
      <c r="H219" s="1066"/>
      <c r="I219" s="1066"/>
      <c r="J219" s="1067"/>
      <c r="K219" s="1067"/>
    </row>
    <row r="220" spans="2:11">
      <c r="B220" s="579"/>
      <c r="C220" s="1074" t="s">
        <v>674</v>
      </c>
      <c r="D220" s="1065" t="s">
        <v>1367</v>
      </c>
      <c r="E220" s="1075">
        <v>10296</v>
      </c>
      <c r="F220" s="1076">
        <v>10462</v>
      </c>
      <c r="H220" s="1066"/>
      <c r="I220" s="1066"/>
      <c r="J220" s="1067"/>
      <c r="K220" s="1067"/>
    </row>
    <row r="221" spans="2:11">
      <c r="B221" s="579"/>
      <c r="C221" s="1074" t="s">
        <v>675</v>
      </c>
      <c r="D221" s="1065" t="s">
        <v>1368</v>
      </c>
      <c r="E221" s="1075">
        <v>13016</v>
      </c>
      <c r="F221" s="1076">
        <v>13725</v>
      </c>
      <c r="H221" s="1066"/>
      <c r="I221" s="1066"/>
      <c r="J221" s="1067"/>
      <c r="K221" s="1067"/>
    </row>
    <row r="222" spans="2:11">
      <c r="B222" s="579"/>
      <c r="C222" s="1074" t="s">
        <v>676</v>
      </c>
      <c r="D222" s="1065" t="s">
        <v>1369</v>
      </c>
      <c r="E222" s="1075">
        <v>13765</v>
      </c>
      <c r="F222" s="1076">
        <v>13914</v>
      </c>
      <c r="H222" s="1066"/>
      <c r="I222" s="1066"/>
      <c r="J222" s="1067"/>
      <c r="K222" s="1067"/>
    </row>
    <row r="223" spans="2:11">
      <c r="B223" s="579"/>
      <c r="C223" s="1074" t="s">
        <v>677</v>
      </c>
      <c r="D223" s="1065" t="s">
        <v>1370</v>
      </c>
      <c r="E223" s="1075">
        <v>15712</v>
      </c>
      <c r="F223" s="1076">
        <v>15910</v>
      </c>
      <c r="H223" s="1066"/>
      <c r="I223" s="1066"/>
      <c r="J223" s="1067"/>
      <c r="K223" s="1067"/>
    </row>
    <row r="224" spans="2:11">
      <c r="B224" s="579"/>
      <c r="C224" s="1074" t="s">
        <v>679</v>
      </c>
      <c r="D224" s="1065" t="s">
        <v>1371</v>
      </c>
      <c r="E224" s="1075">
        <v>16032</v>
      </c>
      <c r="F224" s="1076">
        <v>16242</v>
      </c>
      <c r="H224" s="1066"/>
      <c r="I224" s="1066"/>
      <c r="J224" s="1067"/>
      <c r="K224" s="1067"/>
    </row>
    <row r="225" spans="2:11">
      <c r="B225" s="579"/>
      <c r="C225" s="1074" t="s">
        <v>680</v>
      </c>
      <c r="D225" s="1065" t="s">
        <v>1372</v>
      </c>
      <c r="E225" s="1075">
        <v>13788</v>
      </c>
      <c r="F225" s="1076">
        <v>14333</v>
      </c>
      <c r="H225" s="1066"/>
      <c r="I225" s="1066"/>
      <c r="J225" s="1067"/>
      <c r="K225" s="1067"/>
    </row>
    <row r="226" spans="2:11">
      <c r="B226" s="579"/>
      <c r="C226" s="1074" t="s">
        <v>681</v>
      </c>
      <c r="D226" s="1065" t="s">
        <v>1373</v>
      </c>
      <c r="E226" s="1075">
        <v>15778</v>
      </c>
      <c r="F226" s="1076">
        <v>15860</v>
      </c>
      <c r="H226" s="1066"/>
      <c r="I226" s="1066"/>
      <c r="J226" s="1067"/>
      <c r="K226" s="1067"/>
    </row>
    <row r="227" spans="2:11">
      <c r="B227" s="579"/>
      <c r="C227" s="1074" t="s">
        <v>682</v>
      </c>
      <c r="D227" s="1065" t="s">
        <v>1374</v>
      </c>
      <c r="E227" s="1075">
        <v>20493</v>
      </c>
      <c r="F227" s="1076">
        <v>21520</v>
      </c>
      <c r="H227" s="1066"/>
      <c r="I227" s="1066"/>
      <c r="J227" s="1067"/>
      <c r="K227" s="1067"/>
    </row>
    <row r="228" spans="2:11">
      <c r="B228" s="579"/>
      <c r="C228" s="1074" t="s">
        <v>683</v>
      </c>
      <c r="D228" s="1065" t="s">
        <v>1375</v>
      </c>
      <c r="E228" s="1075">
        <v>13219</v>
      </c>
      <c r="F228" s="1076">
        <v>13380</v>
      </c>
      <c r="H228" s="1066"/>
      <c r="I228" s="1066"/>
      <c r="J228" s="1067"/>
      <c r="K228" s="1067"/>
    </row>
    <row r="229" spans="2:11">
      <c r="B229" s="579"/>
      <c r="C229" s="1074" t="s">
        <v>685</v>
      </c>
      <c r="D229" s="1065" t="s">
        <v>1376</v>
      </c>
      <c r="E229" s="1075">
        <v>10964</v>
      </c>
      <c r="F229" s="1076">
        <v>11409</v>
      </c>
      <c r="H229" s="1066"/>
      <c r="I229" s="1066"/>
      <c r="J229" s="1067"/>
      <c r="K229" s="1067"/>
    </row>
    <row r="230" spans="2:11">
      <c r="B230" s="579"/>
      <c r="C230" s="1074" t="s">
        <v>687</v>
      </c>
      <c r="D230" s="1065" t="s">
        <v>1377</v>
      </c>
      <c r="E230" s="1075">
        <v>16667</v>
      </c>
      <c r="F230" s="1076">
        <v>17870</v>
      </c>
      <c r="H230" s="1066"/>
      <c r="I230" s="1066"/>
      <c r="J230" s="1067"/>
      <c r="K230" s="1067"/>
    </row>
    <row r="231" spans="2:11">
      <c r="B231" s="579"/>
      <c r="C231" s="1074" t="s">
        <v>688</v>
      </c>
      <c r="D231" s="1065" t="s">
        <v>1378</v>
      </c>
      <c r="E231" s="1075">
        <v>11822</v>
      </c>
      <c r="F231" s="1076">
        <v>12164</v>
      </c>
      <c r="H231" s="1066"/>
      <c r="I231" s="1066"/>
      <c r="J231" s="1067"/>
      <c r="K231" s="1067"/>
    </row>
    <row r="232" spans="2:11">
      <c r="B232" s="579"/>
      <c r="C232" s="1074" t="s">
        <v>689</v>
      </c>
      <c r="D232" s="1065" t="s">
        <v>1379</v>
      </c>
      <c r="E232" s="1075">
        <v>12288</v>
      </c>
      <c r="F232" s="1076">
        <v>12664</v>
      </c>
      <c r="H232" s="1066"/>
      <c r="I232" s="1066"/>
      <c r="J232" s="1067"/>
      <c r="K232" s="1067"/>
    </row>
    <row r="233" spans="2:11">
      <c r="B233" s="579"/>
      <c r="C233" s="1074" t="s">
        <v>690</v>
      </c>
      <c r="D233" s="1065" t="s">
        <v>1380</v>
      </c>
      <c r="E233" s="1075">
        <v>11676</v>
      </c>
      <c r="F233" s="1076">
        <v>11940</v>
      </c>
      <c r="H233" s="1066"/>
      <c r="I233" s="1066"/>
      <c r="J233" s="1067"/>
      <c r="K233" s="1067"/>
    </row>
    <row r="234" spans="2:11">
      <c r="B234" s="579"/>
      <c r="C234" s="1074" t="s">
        <v>691</v>
      </c>
      <c r="D234" s="1065" t="s">
        <v>1381</v>
      </c>
      <c r="E234" s="1075">
        <v>11247</v>
      </c>
      <c r="F234" s="1076">
        <v>11769</v>
      </c>
      <c r="H234" s="1066"/>
      <c r="I234" s="1066"/>
      <c r="J234" s="1067"/>
      <c r="K234" s="1067"/>
    </row>
    <row r="235" spans="2:11">
      <c r="B235" s="579"/>
      <c r="C235" s="1074" t="s">
        <v>692</v>
      </c>
      <c r="D235" s="1065" t="s">
        <v>1382</v>
      </c>
      <c r="E235" s="1075">
        <v>23679</v>
      </c>
      <c r="F235" s="1076">
        <v>24027</v>
      </c>
      <c r="H235" s="1066"/>
      <c r="I235" s="1066"/>
      <c r="J235" s="1067"/>
      <c r="K235" s="1067"/>
    </row>
    <row r="236" spans="2:11">
      <c r="B236" s="579"/>
      <c r="C236" s="1074" t="s">
        <v>693</v>
      </c>
      <c r="D236" s="1065" t="s">
        <v>1383</v>
      </c>
      <c r="E236" s="1075">
        <v>12553</v>
      </c>
      <c r="F236" s="1076">
        <v>12813</v>
      </c>
      <c r="H236" s="1066"/>
      <c r="I236" s="1066"/>
      <c r="J236" s="1067"/>
      <c r="K236" s="1067"/>
    </row>
    <row r="237" spans="2:11">
      <c r="B237" s="579"/>
      <c r="C237" s="1074" t="s">
        <v>694</v>
      </c>
      <c r="D237" s="1065" t="s">
        <v>1384</v>
      </c>
      <c r="E237" s="1075">
        <v>14402</v>
      </c>
      <c r="F237" s="1076">
        <v>15554</v>
      </c>
      <c r="H237" s="1066"/>
      <c r="I237" s="1066"/>
      <c r="J237" s="1067"/>
      <c r="K237" s="1067"/>
    </row>
    <row r="238" spans="2:11">
      <c r="B238" s="579"/>
      <c r="C238" s="1074" t="s">
        <v>695</v>
      </c>
      <c r="D238" s="1065" t="s">
        <v>1385</v>
      </c>
      <c r="E238" s="1075">
        <v>23032</v>
      </c>
      <c r="F238" s="1076">
        <v>23424</v>
      </c>
      <c r="H238" s="1066"/>
      <c r="I238" s="1066"/>
      <c r="J238" s="1067"/>
      <c r="K238" s="1067"/>
    </row>
    <row r="239" spans="2:11">
      <c r="B239" s="579"/>
      <c r="C239" s="1074" t="s">
        <v>696</v>
      </c>
      <c r="D239" s="1065" t="s">
        <v>1386</v>
      </c>
      <c r="E239" s="1075">
        <v>12282</v>
      </c>
      <c r="F239" s="1076">
        <v>12719</v>
      </c>
      <c r="H239" s="1066"/>
      <c r="I239" s="1066"/>
      <c r="J239" s="1067"/>
      <c r="K239" s="1067"/>
    </row>
    <row r="240" spans="2:11">
      <c r="B240" s="579"/>
      <c r="C240" s="1074" t="s">
        <v>697</v>
      </c>
      <c r="D240" s="1065" t="s">
        <v>1387</v>
      </c>
      <c r="E240" s="1075">
        <v>21084</v>
      </c>
      <c r="F240" s="1076">
        <v>21466</v>
      </c>
      <c r="H240" s="1066"/>
      <c r="I240" s="1066"/>
      <c r="J240" s="1067"/>
      <c r="K240" s="1067"/>
    </row>
    <row r="241" spans="2:11">
      <c r="B241" s="579"/>
      <c r="C241" s="1074" t="s">
        <v>698</v>
      </c>
      <c r="D241" s="1065" t="s">
        <v>1388</v>
      </c>
      <c r="E241" s="1075">
        <v>14835</v>
      </c>
      <c r="F241" s="1076">
        <v>15274</v>
      </c>
      <c r="H241" s="1066"/>
      <c r="I241" s="1066"/>
      <c r="J241" s="1067"/>
      <c r="K241" s="1067"/>
    </row>
    <row r="242" spans="2:11">
      <c r="B242" s="579"/>
      <c r="C242" s="1074" t="s">
        <v>699</v>
      </c>
      <c r="D242" s="1065" t="s">
        <v>1389</v>
      </c>
      <c r="E242" s="1075">
        <v>13545</v>
      </c>
      <c r="F242" s="1076">
        <v>13928</v>
      </c>
      <c r="H242" s="1066"/>
      <c r="I242" s="1066"/>
      <c r="J242" s="1067"/>
      <c r="K242" s="1067"/>
    </row>
    <row r="243" spans="2:11">
      <c r="B243" s="579"/>
      <c r="C243" s="1074" t="s">
        <v>700</v>
      </c>
      <c r="D243" s="1065" t="s">
        <v>1390</v>
      </c>
      <c r="E243" s="1075">
        <v>19633</v>
      </c>
      <c r="F243" s="1076">
        <v>19851</v>
      </c>
      <c r="H243" s="1066"/>
      <c r="I243" s="1066"/>
      <c r="J243" s="1067"/>
      <c r="K243" s="1067"/>
    </row>
    <row r="244" spans="2:11">
      <c r="B244" s="579"/>
      <c r="C244" s="1074" t="s">
        <v>701</v>
      </c>
      <c r="D244" s="1065" t="s">
        <v>1391</v>
      </c>
      <c r="E244" s="1075">
        <v>12634</v>
      </c>
      <c r="F244" s="1076">
        <v>13104</v>
      </c>
      <c r="H244" s="1066"/>
      <c r="I244" s="1066"/>
      <c r="J244" s="1067"/>
      <c r="K244" s="1067"/>
    </row>
    <row r="245" spans="2:11">
      <c r="B245" s="579"/>
      <c r="C245" s="1074" t="s">
        <v>702</v>
      </c>
      <c r="D245" s="1065" t="s">
        <v>1392</v>
      </c>
      <c r="E245" s="1075">
        <v>13529</v>
      </c>
      <c r="F245" s="1076">
        <v>13858</v>
      </c>
      <c r="H245" s="1066"/>
      <c r="I245" s="1066"/>
      <c r="J245" s="1067"/>
      <c r="K245" s="1067"/>
    </row>
    <row r="246" spans="2:11">
      <c r="B246" s="579"/>
      <c r="C246" s="1074" t="s">
        <v>703</v>
      </c>
      <c r="D246" s="1065" t="s">
        <v>1393</v>
      </c>
      <c r="E246" s="1075">
        <v>15660</v>
      </c>
      <c r="F246" s="1076">
        <v>15824</v>
      </c>
      <c r="H246" s="1066"/>
      <c r="I246" s="1066"/>
      <c r="J246" s="1067"/>
      <c r="K246" s="1067"/>
    </row>
    <row r="247" spans="2:11">
      <c r="B247" s="579"/>
      <c r="C247" s="1074" t="s">
        <v>704</v>
      </c>
      <c r="D247" s="1065" t="s">
        <v>1394</v>
      </c>
      <c r="E247" s="1075">
        <v>16563</v>
      </c>
      <c r="F247" s="1076">
        <v>15811</v>
      </c>
      <c r="H247" s="1066"/>
      <c r="I247" s="1066"/>
      <c r="J247" s="1067"/>
      <c r="K247" s="1067"/>
    </row>
    <row r="248" spans="2:11">
      <c r="B248" s="579"/>
      <c r="C248" s="1074" t="s">
        <v>705</v>
      </c>
      <c r="D248" s="1065" t="s">
        <v>1395</v>
      </c>
      <c r="E248" s="1075">
        <v>16106</v>
      </c>
      <c r="F248" s="1076">
        <v>16418</v>
      </c>
      <c r="H248" s="1066"/>
      <c r="I248" s="1066"/>
      <c r="J248" s="1067"/>
      <c r="K248" s="1067"/>
    </row>
    <row r="249" spans="2:11">
      <c r="B249" s="579"/>
      <c r="C249" s="1074" t="s">
        <v>706</v>
      </c>
      <c r="D249" s="1065" t="s">
        <v>1396</v>
      </c>
      <c r="E249" s="1075">
        <v>11707</v>
      </c>
      <c r="F249" s="1076">
        <v>12324</v>
      </c>
      <c r="H249" s="1066"/>
      <c r="I249" s="1066"/>
      <c r="J249" s="1067"/>
      <c r="K249" s="1067"/>
    </row>
    <row r="250" spans="2:11">
      <c r="B250" s="579"/>
      <c r="C250" s="1074" t="s">
        <v>707</v>
      </c>
      <c r="D250" s="1065" t="s">
        <v>1397</v>
      </c>
      <c r="E250" s="1075">
        <v>14718</v>
      </c>
      <c r="F250" s="1076">
        <v>15230</v>
      </c>
      <c r="H250" s="1066"/>
      <c r="I250" s="1066"/>
      <c r="J250" s="1067"/>
      <c r="K250" s="1067"/>
    </row>
    <row r="251" spans="2:11">
      <c r="B251" s="579"/>
      <c r="C251" s="1074" t="s">
        <v>708</v>
      </c>
      <c r="D251" s="1065" t="s">
        <v>1398</v>
      </c>
      <c r="E251" s="1075">
        <v>15084</v>
      </c>
      <c r="F251" s="1076">
        <v>15749</v>
      </c>
      <c r="H251" s="1066"/>
      <c r="I251" s="1066"/>
      <c r="J251" s="1067"/>
      <c r="K251" s="1067"/>
    </row>
    <row r="252" spans="2:11">
      <c r="B252" s="579"/>
      <c r="C252" s="1074" t="s">
        <v>709</v>
      </c>
      <c r="D252" s="1065" t="s">
        <v>1399</v>
      </c>
      <c r="E252" s="1075">
        <v>16964</v>
      </c>
      <c r="F252" s="1076">
        <v>17510</v>
      </c>
      <c r="H252" s="1066"/>
      <c r="I252" s="1066"/>
      <c r="J252" s="1067"/>
      <c r="K252" s="1067"/>
    </row>
    <row r="253" spans="2:11">
      <c r="B253" s="579"/>
      <c r="C253" s="1074" t="s">
        <v>710</v>
      </c>
      <c r="D253" s="1065" t="s">
        <v>1400</v>
      </c>
      <c r="E253" s="1075">
        <v>17848</v>
      </c>
      <c r="F253" s="1076">
        <v>18424</v>
      </c>
      <c r="H253" s="1066"/>
      <c r="I253" s="1066"/>
      <c r="J253" s="1067"/>
      <c r="K253" s="1067"/>
    </row>
    <row r="254" spans="2:11">
      <c r="B254" s="579"/>
      <c r="C254" s="1074" t="s">
        <v>711</v>
      </c>
      <c r="D254" s="1065" t="s">
        <v>1401</v>
      </c>
      <c r="E254" s="1075">
        <v>14019</v>
      </c>
      <c r="F254" s="1076">
        <v>14039</v>
      </c>
      <c r="H254" s="1066"/>
      <c r="I254" s="1066"/>
      <c r="J254" s="1067"/>
      <c r="K254" s="1067"/>
    </row>
    <row r="255" spans="2:11">
      <c r="B255" s="579"/>
      <c r="C255" s="1074" t="s">
        <v>712</v>
      </c>
      <c r="D255" s="1065" t="s">
        <v>1402</v>
      </c>
      <c r="E255" s="1075">
        <v>11271</v>
      </c>
      <c r="F255" s="1076">
        <v>11420</v>
      </c>
      <c r="H255" s="1066"/>
      <c r="I255" s="1066"/>
      <c r="J255" s="1067"/>
      <c r="K255" s="1067"/>
    </row>
    <row r="256" spans="2:11">
      <c r="B256" s="579"/>
      <c r="C256" s="1074" t="s">
        <v>713</v>
      </c>
      <c r="D256" s="1065" t="s">
        <v>1403</v>
      </c>
      <c r="E256" s="1075">
        <v>15409</v>
      </c>
      <c r="F256" s="1076">
        <v>15708</v>
      </c>
      <c r="H256" s="1066"/>
      <c r="I256" s="1066"/>
      <c r="J256" s="1067"/>
      <c r="K256" s="1067"/>
    </row>
    <row r="257" spans="2:11">
      <c r="B257" s="579"/>
      <c r="C257" s="1074" t="s">
        <v>714</v>
      </c>
      <c r="D257" s="1065" t="s">
        <v>1404</v>
      </c>
      <c r="E257" s="1075">
        <v>9899</v>
      </c>
      <c r="F257" s="1076">
        <v>9923</v>
      </c>
      <c r="H257" s="1066"/>
      <c r="I257" s="1066"/>
      <c r="J257" s="1067"/>
      <c r="K257" s="1067"/>
    </row>
    <row r="258" spans="2:11">
      <c r="B258" s="579"/>
      <c r="C258" s="1074" t="s">
        <v>715</v>
      </c>
      <c r="D258" s="1065" t="s">
        <v>1405</v>
      </c>
      <c r="E258" s="1075">
        <v>25039</v>
      </c>
      <c r="F258" s="1076">
        <v>25595</v>
      </c>
      <c r="H258" s="1066"/>
      <c r="I258" s="1066"/>
      <c r="J258" s="1067"/>
      <c r="K258" s="1067"/>
    </row>
    <row r="259" spans="2:11">
      <c r="B259" s="579"/>
      <c r="C259" s="1074" t="s">
        <v>716</v>
      </c>
      <c r="D259" s="1065" t="s">
        <v>1406</v>
      </c>
      <c r="E259" s="1075">
        <v>15217</v>
      </c>
      <c r="F259" s="1076">
        <v>15961</v>
      </c>
      <c r="H259" s="1066"/>
      <c r="I259" s="1066"/>
      <c r="J259" s="1067"/>
      <c r="K259" s="1067"/>
    </row>
    <row r="260" spans="2:11">
      <c r="B260" s="579"/>
      <c r="C260" s="1074" t="s">
        <v>717</v>
      </c>
      <c r="D260" s="1065" t="s">
        <v>1407</v>
      </c>
      <c r="E260" s="1075">
        <v>12527</v>
      </c>
      <c r="F260" s="1076">
        <v>11798</v>
      </c>
      <c r="H260" s="1066"/>
      <c r="I260" s="1066"/>
      <c r="J260" s="1067"/>
      <c r="K260" s="1067"/>
    </row>
    <row r="261" spans="2:11">
      <c r="B261" s="579"/>
      <c r="C261" s="1074" t="s">
        <v>718</v>
      </c>
      <c r="D261" s="1065" t="s">
        <v>1408</v>
      </c>
      <c r="E261" s="1075">
        <v>22828</v>
      </c>
      <c r="F261" s="1076">
        <v>23686</v>
      </c>
      <c r="H261" s="1066"/>
      <c r="I261" s="1066"/>
      <c r="J261" s="1067"/>
      <c r="K261" s="1067"/>
    </row>
    <row r="262" spans="2:11">
      <c r="B262" s="579"/>
      <c r="C262" s="1074" t="s">
        <v>719</v>
      </c>
      <c r="D262" s="1065" t="s">
        <v>1409</v>
      </c>
      <c r="E262" s="1075">
        <v>18756</v>
      </c>
      <c r="F262" s="1076">
        <v>19302</v>
      </c>
      <c r="H262" s="1066"/>
      <c r="I262" s="1066"/>
      <c r="J262" s="1067"/>
      <c r="K262" s="1067"/>
    </row>
    <row r="263" spans="2:11">
      <c r="B263" s="579"/>
      <c r="C263" s="1074" t="s">
        <v>721</v>
      </c>
      <c r="D263" s="1065" t="s">
        <v>1410</v>
      </c>
      <c r="E263" s="1075">
        <v>22562</v>
      </c>
      <c r="F263" s="1076">
        <v>24505</v>
      </c>
      <c r="H263" s="1066"/>
      <c r="I263" s="1066"/>
      <c r="J263" s="1067"/>
      <c r="K263" s="1067"/>
    </row>
    <row r="264" spans="2:11">
      <c r="B264" s="579"/>
      <c r="C264" s="1074" t="s">
        <v>722</v>
      </c>
      <c r="D264" s="1065" t="s">
        <v>1411</v>
      </c>
      <c r="E264" s="1075">
        <v>19520</v>
      </c>
      <c r="F264" s="1076">
        <v>19996</v>
      </c>
      <c r="H264" s="1066"/>
      <c r="I264" s="1066"/>
      <c r="J264" s="1067"/>
      <c r="K264" s="1067"/>
    </row>
    <row r="265" spans="2:11">
      <c r="B265" s="579"/>
      <c r="C265" s="1074" t="s">
        <v>723</v>
      </c>
      <c r="D265" s="1065" t="s">
        <v>1412</v>
      </c>
      <c r="E265" s="1075">
        <v>11210</v>
      </c>
      <c r="F265" s="1076">
        <v>11537</v>
      </c>
      <c r="H265" s="1066"/>
      <c r="I265" s="1066"/>
      <c r="J265" s="1067"/>
      <c r="K265" s="1067"/>
    </row>
    <row r="266" spans="2:11">
      <c r="B266" s="579"/>
      <c r="C266" s="1074" t="s">
        <v>724</v>
      </c>
      <c r="D266" s="1065" t="s">
        <v>1413</v>
      </c>
      <c r="E266" s="1075">
        <v>14893</v>
      </c>
      <c r="F266" s="1076">
        <v>15303</v>
      </c>
      <c r="H266" s="1066"/>
      <c r="I266" s="1066"/>
      <c r="J266" s="1067"/>
      <c r="K266" s="1067"/>
    </row>
    <row r="267" spans="2:11">
      <c r="B267" s="579"/>
      <c r="C267" s="1074" t="s">
        <v>725</v>
      </c>
      <c r="D267" s="1065" t="s">
        <v>1414</v>
      </c>
      <c r="E267" s="1075">
        <v>18075</v>
      </c>
      <c r="F267" s="1076">
        <v>18373</v>
      </c>
      <c r="H267" s="1066"/>
      <c r="I267" s="1066"/>
      <c r="J267" s="1067"/>
      <c r="K267" s="1067"/>
    </row>
    <row r="268" spans="2:11">
      <c r="B268" s="579"/>
      <c r="C268" s="1074" t="s">
        <v>726</v>
      </c>
      <c r="D268" s="1065" t="s">
        <v>1415</v>
      </c>
      <c r="E268" s="1075">
        <v>11658</v>
      </c>
      <c r="F268" s="1076">
        <v>11482</v>
      </c>
      <c r="H268" s="1066"/>
      <c r="I268" s="1066"/>
      <c r="J268" s="1067"/>
      <c r="K268" s="1067"/>
    </row>
    <row r="269" spans="2:11">
      <c r="B269" s="579"/>
      <c r="C269" s="1074" t="s">
        <v>727</v>
      </c>
      <c r="D269" s="1065" t="s">
        <v>1416</v>
      </c>
      <c r="E269" s="1075">
        <v>24217</v>
      </c>
      <c r="F269" s="1076">
        <v>24389</v>
      </c>
      <c r="H269" s="1066"/>
      <c r="I269" s="1066"/>
      <c r="J269" s="1067"/>
      <c r="K269" s="1067"/>
    </row>
    <row r="270" spans="2:11">
      <c r="B270" s="579"/>
      <c r="C270" s="1074" t="s">
        <v>728</v>
      </c>
      <c r="D270" s="1065" t="s">
        <v>1417</v>
      </c>
      <c r="E270" s="1075">
        <v>16829</v>
      </c>
      <c r="F270" s="1076">
        <v>17554</v>
      </c>
      <c r="H270" s="1066"/>
      <c r="I270" s="1066"/>
      <c r="J270" s="1067"/>
      <c r="K270" s="1067"/>
    </row>
    <row r="271" spans="2:11">
      <c r="B271" s="579"/>
      <c r="C271" s="1074" t="s">
        <v>729</v>
      </c>
      <c r="D271" s="1065" t="s">
        <v>1418</v>
      </c>
      <c r="E271" s="1075">
        <v>14466</v>
      </c>
      <c r="F271" s="1076">
        <v>14955</v>
      </c>
      <c r="H271" s="1066"/>
      <c r="I271" s="1066"/>
      <c r="J271" s="1067"/>
      <c r="K271" s="1067"/>
    </row>
    <row r="272" spans="2:11">
      <c r="B272" s="579"/>
      <c r="C272" s="1074" t="s">
        <v>730</v>
      </c>
      <c r="D272" s="1065" t="s">
        <v>1419</v>
      </c>
      <c r="E272" s="1075">
        <v>16285</v>
      </c>
      <c r="F272" s="1076">
        <v>17287</v>
      </c>
      <c r="H272" s="1066"/>
      <c r="I272" s="1066"/>
      <c r="J272" s="1067"/>
      <c r="K272" s="1067"/>
    </row>
    <row r="273" spans="2:11">
      <c r="B273" s="579"/>
      <c r="C273" s="1074" t="s">
        <v>731</v>
      </c>
      <c r="D273" s="1065" t="s">
        <v>1420</v>
      </c>
      <c r="E273" s="1075">
        <v>11745</v>
      </c>
      <c r="F273" s="1076">
        <v>11931</v>
      </c>
      <c r="H273" s="1066"/>
      <c r="I273" s="1066"/>
      <c r="J273" s="1067"/>
      <c r="K273" s="1067"/>
    </row>
    <row r="274" spans="2:11">
      <c r="B274" s="579"/>
      <c r="C274" s="1074" t="s">
        <v>732</v>
      </c>
      <c r="D274" s="1065" t="s">
        <v>1421</v>
      </c>
      <c r="E274" s="1075">
        <v>11650</v>
      </c>
      <c r="F274" s="1076">
        <v>12139</v>
      </c>
      <c r="H274" s="1066"/>
      <c r="I274" s="1066"/>
      <c r="J274" s="1067"/>
      <c r="K274" s="1067"/>
    </row>
    <row r="275" spans="2:11">
      <c r="B275" s="579"/>
      <c r="C275" s="1074" t="s">
        <v>733</v>
      </c>
      <c r="D275" s="1065" t="s">
        <v>1422</v>
      </c>
      <c r="E275" s="1075">
        <v>12922</v>
      </c>
      <c r="F275" s="1076">
        <v>12704</v>
      </c>
      <c r="H275" s="1066"/>
      <c r="I275" s="1066"/>
      <c r="J275" s="1067"/>
      <c r="K275" s="1067"/>
    </row>
    <row r="276" spans="2:11">
      <c r="B276" s="579"/>
      <c r="C276" s="1074" t="s">
        <v>734</v>
      </c>
      <c r="D276" s="1065" t="s">
        <v>1423</v>
      </c>
      <c r="E276" s="1075">
        <v>12427</v>
      </c>
      <c r="F276" s="1076">
        <v>12922</v>
      </c>
      <c r="H276" s="1066"/>
      <c r="I276" s="1066"/>
      <c r="J276" s="1067"/>
      <c r="K276" s="1067"/>
    </row>
    <row r="277" spans="2:11">
      <c r="B277" s="579"/>
      <c r="C277" s="1074" t="s">
        <v>735</v>
      </c>
      <c r="D277" s="1065" t="s">
        <v>1424</v>
      </c>
      <c r="E277" s="1075">
        <v>10616</v>
      </c>
      <c r="F277" s="1076">
        <v>11011</v>
      </c>
      <c r="H277" s="1066"/>
      <c r="I277" s="1066"/>
      <c r="J277" s="1067"/>
      <c r="K277" s="1067"/>
    </row>
    <row r="278" spans="2:11">
      <c r="B278" s="579"/>
      <c r="C278" s="1074" t="s">
        <v>736</v>
      </c>
      <c r="D278" s="1065" t="s">
        <v>1425</v>
      </c>
      <c r="E278" s="1075">
        <v>12669</v>
      </c>
      <c r="F278" s="1076">
        <v>13115</v>
      </c>
      <c r="H278" s="1066"/>
      <c r="I278" s="1066"/>
      <c r="J278" s="1067"/>
      <c r="K278" s="1067"/>
    </row>
    <row r="279" spans="2:11">
      <c r="B279" s="579"/>
      <c r="C279" s="1074" t="s">
        <v>737</v>
      </c>
      <c r="D279" s="1065" t="s">
        <v>1426</v>
      </c>
      <c r="E279" s="1075">
        <v>13242</v>
      </c>
      <c r="F279" s="1076">
        <v>13434</v>
      </c>
      <c r="H279" s="1066"/>
      <c r="I279" s="1066"/>
      <c r="J279" s="1067"/>
      <c r="K279" s="1067"/>
    </row>
    <row r="280" spans="2:11">
      <c r="B280" s="579"/>
      <c r="C280" s="1074" t="s">
        <v>738</v>
      </c>
      <c r="D280" s="1065" t="s">
        <v>1427</v>
      </c>
      <c r="E280" s="1075">
        <v>11550</v>
      </c>
      <c r="F280" s="1076">
        <v>11879</v>
      </c>
      <c r="H280" s="1066"/>
      <c r="I280" s="1066"/>
      <c r="J280" s="1067"/>
      <c r="K280" s="1067"/>
    </row>
    <row r="281" spans="2:11">
      <c r="B281" s="579"/>
      <c r="C281" s="1074" t="s">
        <v>739</v>
      </c>
      <c r="D281" s="1065" t="s">
        <v>1428</v>
      </c>
      <c r="E281" s="1075">
        <v>11684</v>
      </c>
      <c r="F281" s="1076">
        <v>12453</v>
      </c>
      <c r="H281" s="1066"/>
      <c r="I281" s="1066"/>
      <c r="J281" s="1067"/>
      <c r="K281" s="1067"/>
    </row>
    <row r="282" spans="2:11">
      <c r="B282" s="579"/>
      <c r="C282" s="1074" t="s">
        <v>740</v>
      </c>
      <c r="D282" s="1065" t="s">
        <v>1429</v>
      </c>
      <c r="E282" s="1075">
        <v>13687</v>
      </c>
      <c r="F282" s="1076">
        <v>14425</v>
      </c>
      <c r="H282" s="1066"/>
      <c r="I282" s="1066"/>
      <c r="J282" s="1067"/>
      <c r="K282" s="1067"/>
    </row>
    <row r="283" spans="2:11">
      <c r="B283" s="579"/>
      <c r="C283" s="1074" t="s">
        <v>741</v>
      </c>
      <c r="D283" s="1065" t="s">
        <v>1430</v>
      </c>
      <c r="E283" s="1075">
        <v>10943</v>
      </c>
      <c r="F283" s="1076">
        <v>10107</v>
      </c>
      <c r="H283" s="1066"/>
      <c r="I283" s="1066"/>
      <c r="J283" s="1067"/>
      <c r="K283" s="1067"/>
    </row>
    <row r="284" spans="2:11">
      <c r="B284" s="579"/>
      <c r="C284" s="1074" t="s">
        <v>742</v>
      </c>
      <c r="D284" s="1065" t="s">
        <v>1431</v>
      </c>
      <c r="E284" s="1075">
        <v>12482</v>
      </c>
      <c r="F284" s="1076">
        <v>13016</v>
      </c>
      <c r="H284" s="1066"/>
      <c r="I284" s="1066"/>
      <c r="J284" s="1067"/>
      <c r="K284" s="1067"/>
    </row>
    <row r="285" spans="2:11">
      <c r="B285" s="579"/>
      <c r="C285" s="1074" t="s">
        <v>743</v>
      </c>
      <c r="D285" s="1065" t="s">
        <v>1432</v>
      </c>
      <c r="E285" s="1075">
        <v>15513</v>
      </c>
      <c r="F285" s="1076">
        <v>15882</v>
      </c>
      <c r="H285" s="1066"/>
      <c r="I285" s="1066"/>
      <c r="J285" s="1067"/>
      <c r="K285" s="1067"/>
    </row>
    <row r="286" spans="2:11">
      <c r="B286" s="579"/>
      <c r="C286" s="1074" t="s">
        <v>744</v>
      </c>
      <c r="D286" s="1065" t="s">
        <v>1433</v>
      </c>
      <c r="E286" s="1075">
        <v>10880</v>
      </c>
      <c r="F286" s="1076">
        <v>10969</v>
      </c>
      <c r="H286" s="1066"/>
      <c r="I286" s="1066"/>
      <c r="J286" s="1067"/>
      <c r="K286" s="1067"/>
    </row>
    <row r="287" spans="2:11">
      <c r="B287" s="579"/>
      <c r="C287" s="1074" t="s">
        <v>745</v>
      </c>
      <c r="D287" s="1065" t="s">
        <v>1434</v>
      </c>
      <c r="E287" s="1075">
        <v>17100</v>
      </c>
      <c r="F287" s="1076">
        <v>17254</v>
      </c>
      <c r="H287" s="1066"/>
      <c r="I287" s="1066"/>
      <c r="J287" s="1067"/>
      <c r="K287" s="1067"/>
    </row>
    <row r="288" spans="2:11">
      <c r="B288" s="579"/>
      <c r="C288" s="1074" t="s">
        <v>746</v>
      </c>
      <c r="D288" s="1065" t="s">
        <v>1435</v>
      </c>
      <c r="E288" s="1075">
        <v>18960</v>
      </c>
      <c r="F288" s="1076">
        <v>19495</v>
      </c>
      <c r="H288" s="1066"/>
      <c r="I288" s="1066"/>
      <c r="J288" s="1067"/>
      <c r="K288" s="1067"/>
    </row>
    <row r="289" spans="2:11">
      <c r="B289" s="579"/>
      <c r="C289" s="1074" t="s">
        <v>747</v>
      </c>
      <c r="D289" s="1065" t="s">
        <v>1436</v>
      </c>
      <c r="E289" s="1075">
        <v>13784</v>
      </c>
      <c r="F289" s="1076">
        <v>14300</v>
      </c>
      <c r="H289" s="1066"/>
      <c r="I289" s="1066"/>
      <c r="J289" s="1067"/>
      <c r="K289" s="1067"/>
    </row>
    <row r="290" spans="2:11">
      <c r="B290" s="579"/>
      <c r="C290" s="1074" t="s">
        <v>770</v>
      </c>
      <c r="D290" s="1065" t="s">
        <v>1437</v>
      </c>
      <c r="E290" s="1075">
        <v>12994</v>
      </c>
      <c r="F290" s="1076">
        <v>13076</v>
      </c>
      <c r="H290" s="1066"/>
      <c r="I290" s="1066"/>
      <c r="J290" s="1067"/>
      <c r="K290" s="1067"/>
    </row>
    <row r="291" spans="2:11">
      <c r="B291" s="579"/>
      <c r="C291" s="1074" t="s">
        <v>748</v>
      </c>
      <c r="D291" s="1065" t="s">
        <v>1438</v>
      </c>
      <c r="E291" s="1075">
        <v>23593</v>
      </c>
      <c r="F291" s="1076">
        <v>24475</v>
      </c>
      <c r="H291" s="1066"/>
      <c r="I291" s="1066"/>
      <c r="J291" s="1067"/>
      <c r="K291" s="1067"/>
    </row>
    <row r="292" spans="2:11">
      <c r="B292" s="579"/>
      <c r="C292" s="1074" t="s">
        <v>749</v>
      </c>
      <c r="D292" s="1065" t="s">
        <v>1439</v>
      </c>
      <c r="E292" s="1075">
        <v>8067</v>
      </c>
      <c r="F292" s="1076">
        <v>8425</v>
      </c>
      <c r="H292" s="1066"/>
      <c r="I292" s="1066"/>
      <c r="J292" s="1067"/>
      <c r="K292" s="1067"/>
    </row>
    <row r="293" spans="2:11">
      <c r="B293" s="579"/>
      <c r="C293" s="1074" t="s">
        <v>750</v>
      </c>
      <c r="D293" s="1065" t="s">
        <v>1440</v>
      </c>
      <c r="E293" s="1075">
        <v>0</v>
      </c>
      <c r="F293" s="1076">
        <v>0</v>
      </c>
      <c r="H293" s="1066"/>
      <c r="I293" s="1066"/>
      <c r="J293" s="1067"/>
      <c r="K293" s="1067"/>
    </row>
    <row r="294" spans="2:11">
      <c r="B294" s="579"/>
      <c r="C294" s="1074" t="s">
        <v>751</v>
      </c>
      <c r="D294" s="1065" t="s">
        <v>1441</v>
      </c>
      <c r="E294" s="1075">
        <v>13044</v>
      </c>
      <c r="F294" s="1076">
        <v>14012</v>
      </c>
      <c r="H294" s="1066"/>
      <c r="I294" s="1066"/>
      <c r="J294" s="1067"/>
      <c r="K294" s="1067"/>
    </row>
    <row r="295" spans="2:11">
      <c r="B295" s="579"/>
      <c r="C295" s="1074" t="s">
        <v>752</v>
      </c>
      <c r="D295" s="1065" t="s">
        <v>1442</v>
      </c>
      <c r="E295" s="1075">
        <v>22561</v>
      </c>
      <c r="F295" s="1076">
        <v>23064</v>
      </c>
      <c r="H295" s="1066"/>
      <c r="I295" s="1066"/>
      <c r="J295" s="1067"/>
      <c r="K295" s="1067"/>
    </row>
    <row r="296" spans="2:11">
      <c r="B296" s="579"/>
      <c r="C296" s="1074" t="s">
        <v>753</v>
      </c>
      <c r="D296" s="1065" t="s">
        <v>1443</v>
      </c>
      <c r="E296" s="1075">
        <v>30662</v>
      </c>
      <c r="F296" s="1076">
        <v>30496</v>
      </c>
      <c r="H296" s="1066"/>
      <c r="I296" s="1066"/>
      <c r="J296" s="1067"/>
      <c r="K296" s="1067"/>
    </row>
    <row r="297" spans="2:11">
      <c r="B297" s="579"/>
      <c r="C297" s="1074" t="s">
        <v>754</v>
      </c>
      <c r="D297" s="1065" t="s">
        <v>1444</v>
      </c>
      <c r="E297" s="1075">
        <v>16720</v>
      </c>
      <c r="F297" s="1076">
        <v>17031</v>
      </c>
      <c r="H297" s="1066"/>
      <c r="I297" s="1066"/>
      <c r="J297" s="1067"/>
      <c r="K297" s="1067"/>
    </row>
    <row r="298" spans="2:11">
      <c r="B298" s="579"/>
      <c r="C298" s="1074" t="s">
        <v>755</v>
      </c>
      <c r="D298" s="1065" t="s">
        <v>1445</v>
      </c>
      <c r="E298" s="1075">
        <v>16266</v>
      </c>
      <c r="F298" s="1076">
        <v>16621</v>
      </c>
      <c r="H298" s="1066"/>
      <c r="I298" s="1066"/>
      <c r="J298" s="1067"/>
      <c r="K298" s="1067"/>
    </row>
    <row r="299" spans="2:11">
      <c r="B299" s="579"/>
      <c r="C299" s="1074" t="s">
        <v>756</v>
      </c>
      <c r="D299" s="1065" t="s">
        <v>1446</v>
      </c>
      <c r="E299" s="1075">
        <v>15662</v>
      </c>
      <c r="F299" s="1076">
        <v>16086</v>
      </c>
      <c r="H299" s="1066"/>
      <c r="I299" s="1066"/>
      <c r="J299" s="1067"/>
      <c r="K299" s="1067"/>
    </row>
    <row r="300" spans="2:11">
      <c r="B300" s="579"/>
      <c r="C300" s="1074" t="s">
        <v>757</v>
      </c>
      <c r="D300" s="1065" t="s">
        <v>1447</v>
      </c>
      <c r="E300" s="1075">
        <v>11730</v>
      </c>
      <c r="F300" s="1076">
        <v>12240</v>
      </c>
      <c r="H300" s="1066"/>
      <c r="I300" s="1066"/>
      <c r="J300" s="1067"/>
      <c r="K300" s="1067"/>
    </row>
    <row r="301" spans="2:11">
      <c r="B301" s="579"/>
      <c r="C301" s="1074" t="s">
        <v>758</v>
      </c>
      <c r="D301" s="1065" t="s">
        <v>1448</v>
      </c>
      <c r="E301" s="1075">
        <v>12783</v>
      </c>
      <c r="F301" s="1076">
        <v>12986</v>
      </c>
      <c r="H301" s="1066"/>
      <c r="I301" s="1066"/>
      <c r="J301" s="1067"/>
      <c r="K301" s="1067"/>
    </row>
    <row r="302" spans="2:11">
      <c r="B302" s="579"/>
      <c r="C302" s="1074" t="s">
        <v>759</v>
      </c>
      <c r="D302" s="1065" t="s">
        <v>1449</v>
      </c>
      <c r="E302" s="1075">
        <v>11977</v>
      </c>
      <c r="F302" s="1076">
        <v>10673</v>
      </c>
      <c r="H302" s="1066"/>
      <c r="I302" s="1066"/>
      <c r="J302" s="1067"/>
      <c r="K302" s="1067"/>
    </row>
    <row r="303" spans="2:11">
      <c r="B303" s="579"/>
      <c r="C303" s="1074" t="s">
        <v>760</v>
      </c>
      <c r="D303" s="1065" t="s">
        <v>1450</v>
      </c>
      <c r="E303" s="1075">
        <v>14131</v>
      </c>
      <c r="F303" s="1076">
        <v>14299</v>
      </c>
      <c r="H303" s="1066"/>
      <c r="I303" s="1066"/>
      <c r="J303" s="1067"/>
      <c r="K303" s="1067"/>
    </row>
    <row r="304" spans="2:11">
      <c r="B304" s="579"/>
      <c r="C304" s="1074" t="s">
        <v>761</v>
      </c>
      <c r="D304" s="1065" t="s">
        <v>1451</v>
      </c>
      <c r="E304" s="1075">
        <v>25150</v>
      </c>
      <c r="F304" s="1076">
        <v>25613</v>
      </c>
      <c r="H304" s="1066"/>
      <c r="I304" s="1066"/>
      <c r="J304" s="1067"/>
      <c r="K304" s="1067"/>
    </row>
    <row r="305" spans="2:11">
      <c r="B305" s="579"/>
      <c r="C305" s="1074" t="s">
        <v>762</v>
      </c>
      <c r="D305" s="1065" t="s">
        <v>1452</v>
      </c>
      <c r="E305" s="1075">
        <v>18739</v>
      </c>
      <c r="F305" s="1076">
        <v>19097</v>
      </c>
      <c r="H305" s="1066"/>
      <c r="I305" s="1066"/>
      <c r="J305" s="1067"/>
      <c r="K305" s="1067"/>
    </row>
    <row r="306" spans="2:11">
      <c r="B306" s="579"/>
      <c r="C306" s="1074" t="s">
        <v>763</v>
      </c>
      <c r="D306" s="1065" t="s">
        <v>1453</v>
      </c>
      <c r="E306" s="1075">
        <v>13639</v>
      </c>
      <c r="F306" s="1076">
        <v>14170</v>
      </c>
      <c r="H306" s="1066"/>
      <c r="I306" s="1066"/>
      <c r="J306" s="1067"/>
      <c r="K306" s="1067"/>
    </row>
    <row r="307" spans="2:11">
      <c r="B307" s="579"/>
      <c r="C307" s="1074" t="s">
        <v>764</v>
      </c>
      <c r="D307" s="1065" t="s">
        <v>1454</v>
      </c>
      <c r="E307" s="1075">
        <v>10377</v>
      </c>
      <c r="F307" s="1076">
        <v>9678</v>
      </c>
      <c r="H307" s="1066"/>
      <c r="I307" s="1066"/>
      <c r="J307" s="1067"/>
      <c r="K307" s="1067"/>
    </row>
    <row r="308" spans="2:11">
      <c r="B308" s="579"/>
      <c r="C308" s="1074" t="s">
        <v>765</v>
      </c>
      <c r="D308" s="1065" t="s">
        <v>1455</v>
      </c>
      <c r="E308" s="1075">
        <v>13415</v>
      </c>
      <c r="F308" s="1076">
        <v>14484</v>
      </c>
      <c r="H308" s="1066"/>
      <c r="I308" s="1066"/>
      <c r="J308" s="1067"/>
      <c r="K308" s="1067"/>
    </row>
    <row r="309" spans="2:11">
      <c r="B309" s="579"/>
      <c r="C309" s="1074" t="s">
        <v>766</v>
      </c>
      <c r="D309" s="1065" t="s">
        <v>1456</v>
      </c>
      <c r="E309" s="1075">
        <v>20761</v>
      </c>
      <c r="F309" s="1076">
        <v>21199</v>
      </c>
      <c r="H309" s="1066"/>
      <c r="I309" s="1066"/>
      <c r="J309" s="1067"/>
      <c r="K309" s="1067"/>
    </row>
    <row r="310" spans="2:11">
      <c r="B310" s="579"/>
      <c r="C310" s="1074" t="s">
        <v>767</v>
      </c>
      <c r="D310" s="1065" t="s">
        <v>1457</v>
      </c>
      <c r="E310" s="1075">
        <v>22991</v>
      </c>
      <c r="F310" s="1076">
        <v>24890</v>
      </c>
      <c r="H310" s="1066"/>
      <c r="I310" s="1066"/>
      <c r="J310" s="1067"/>
      <c r="K310" s="1067"/>
    </row>
    <row r="311" spans="2:11">
      <c r="B311" s="579"/>
      <c r="C311" s="1074" t="s">
        <v>768</v>
      </c>
      <c r="D311" s="1065" t="s">
        <v>1458</v>
      </c>
      <c r="E311" s="1075">
        <v>13482</v>
      </c>
      <c r="F311" s="1076">
        <v>13656</v>
      </c>
      <c r="H311" s="1066"/>
      <c r="I311" s="1066"/>
      <c r="J311" s="1067"/>
      <c r="K311" s="1067"/>
    </row>
    <row r="312" spans="2:11">
      <c r="B312" s="579"/>
      <c r="C312" s="1074" t="s">
        <v>769</v>
      </c>
      <c r="D312" s="1065" t="s">
        <v>1459</v>
      </c>
      <c r="E312" s="1075">
        <v>10526</v>
      </c>
      <c r="F312" s="1076">
        <v>11143</v>
      </c>
      <c r="H312" s="1066"/>
      <c r="I312" s="1066"/>
      <c r="J312" s="1067"/>
      <c r="K312" s="1067"/>
    </row>
    <row r="313" spans="2:11">
      <c r="B313" s="579"/>
      <c r="C313" s="1074" t="s">
        <v>597</v>
      </c>
      <c r="D313" s="1065" t="s">
        <v>1460</v>
      </c>
      <c r="E313" s="1075">
        <v>13199</v>
      </c>
      <c r="F313" s="1076">
        <v>13501</v>
      </c>
      <c r="H313" s="1066"/>
      <c r="I313" s="1066"/>
      <c r="J313" s="1067"/>
      <c r="K313" s="1067"/>
    </row>
    <row r="314" spans="2:11">
      <c r="B314" s="579"/>
      <c r="C314" s="1074" t="s">
        <v>771</v>
      </c>
      <c r="D314" s="1065" t="s">
        <v>1461</v>
      </c>
      <c r="E314" s="1075">
        <v>15247</v>
      </c>
      <c r="F314" s="1076">
        <v>15314</v>
      </c>
      <c r="H314" s="1066"/>
      <c r="I314" s="1066"/>
      <c r="J314" s="1067"/>
      <c r="K314" s="1067"/>
    </row>
    <row r="315" spans="2:11">
      <c r="B315" s="579"/>
      <c r="C315" s="1074" t="s">
        <v>772</v>
      </c>
      <c r="D315" s="1065" t="s">
        <v>1462</v>
      </c>
      <c r="E315" s="1075">
        <v>17166</v>
      </c>
      <c r="F315" s="1076">
        <v>17811</v>
      </c>
      <c r="H315" s="1066"/>
      <c r="I315" s="1066"/>
      <c r="J315" s="1067"/>
      <c r="K315" s="1067"/>
    </row>
    <row r="316" spans="2:11">
      <c r="B316" s="579"/>
      <c r="C316" s="1074" t="s">
        <v>773</v>
      </c>
      <c r="D316" s="1065" t="s">
        <v>1463</v>
      </c>
      <c r="E316" s="1075">
        <v>46801</v>
      </c>
      <c r="F316" s="1076">
        <v>47592</v>
      </c>
      <c r="H316" s="1066"/>
      <c r="I316" s="1066"/>
      <c r="J316" s="1067"/>
      <c r="K316" s="1067"/>
    </row>
    <row r="317" spans="2:11">
      <c r="B317" s="579"/>
      <c r="C317" s="1074" t="s">
        <v>775</v>
      </c>
      <c r="D317" s="1065" t="s">
        <v>1464</v>
      </c>
      <c r="E317" s="1075">
        <v>13993</v>
      </c>
      <c r="F317" s="1076">
        <v>13355</v>
      </c>
      <c r="H317" s="1066"/>
      <c r="I317" s="1066"/>
      <c r="J317" s="1067"/>
      <c r="K317" s="1067"/>
    </row>
    <row r="318" spans="2:11">
      <c r="B318" s="579"/>
      <c r="C318" s="1074" t="s">
        <v>774</v>
      </c>
      <c r="D318" s="1065" t="s">
        <v>1465</v>
      </c>
      <c r="E318" s="1075">
        <v>11391</v>
      </c>
      <c r="F318" s="1076">
        <v>11679</v>
      </c>
      <c r="H318" s="1066"/>
      <c r="I318" s="1066"/>
      <c r="J318" s="1067"/>
      <c r="K318" s="1067"/>
    </row>
    <row r="319" spans="2:11">
      <c r="B319" s="579"/>
      <c r="C319" s="1074" t="s">
        <v>776</v>
      </c>
      <c r="D319" s="1065" t="s">
        <v>1466</v>
      </c>
      <c r="E319" s="1075">
        <v>19055</v>
      </c>
      <c r="F319" s="1076">
        <v>19604</v>
      </c>
      <c r="H319" s="1066"/>
      <c r="I319" s="1066"/>
      <c r="J319" s="1067"/>
      <c r="K319" s="1067"/>
    </row>
    <row r="320" spans="2:11">
      <c r="B320" s="579"/>
      <c r="C320" s="1074" t="s">
        <v>777</v>
      </c>
      <c r="D320" s="1065" t="s">
        <v>1467</v>
      </c>
      <c r="E320" s="1075">
        <v>14023</v>
      </c>
      <c r="F320" s="1076">
        <v>14107</v>
      </c>
      <c r="H320" s="1066"/>
      <c r="I320" s="1066"/>
      <c r="J320" s="1067"/>
      <c r="K320" s="1067"/>
    </row>
    <row r="321" spans="2:11">
      <c r="B321" s="579"/>
      <c r="C321" s="1074" t="s">
        <v>778</v>
      </c>
      <c r="D321" s="1065" t="s">
        <v>1468</v>
      </c>
      <c r="E321" s="1075">
        <v>16451</v>
      </c>
      <c r="F321" s="1076">
        <v>16551</v>
      </c>
      <c r="H321" s="1066"/>
      <c r="I321" s="1066"/>
      <c r="J321" s="1067"/>
      <c r="K321" s="1067"/>
    </row>
    <row r="322" spans="2:11">
      <c r="B322" s="579"/>
      <c r="C322" s="1074" t="s">
        <v>779</v>
      </c>
      <c r="D322" s="1065" t="s">
        <v>1469</v>
      </c>
      <c r="E322" s="1075">
        <v>28341</v>
      </c>
      <c r="F322" s="1076">
        <v>28865</v>
      </c>
      <c r="H322" s="1066"/>
      <c r="I322" s="1066"/>
      <c r="J322" s="1067"/>
      <c r="K322" s="1067"/>
    </row>
    <row r="323" spans="2:11">
      <c r="B323" s="579"/>
      <c r="C323" s="1074" t="s">
        <v>642</v>
      </c>
      <c r="D323" s="1065" t="s">
        <v>1470</v>
      </c>
      <c r="E323" s="1075">
        <v>12769</v>
      </c>
      <c r="F323" s="1076">
        <v>12946</v>
      </c>
      <c r="H323" s="1066"/>
      <c r="I323" s="1066"/>
      <c r="J323" s="1067"/>
      <c r="K323" s="1067"/>
    </row>
    <row r="324" spans="2:11">
      <c r="B324" s="579"/>
      <c r="C324" s="1074" t="s">
        <v>780</v>
      </c>
      <c r="D324" s="1065" t="s">
        <v>1471</v>
      </c>
      <c r="E324" s="1075">
        <v>15973</v>
      </c>
      <c r="F324" s="1076">
        <v>16385</v>
      </c>
      <c r="H324" s="1066"/>
      <c r="I324" s="1066"/>
      <c r="J324" s="1067"/>
      <c r="K324" s="1067"/>
    </row>
    <row r="325" spans="2:11">
      <c r="B325" s="579"/>
      <c r="C325" s="1074" t="s">
        <v>781</v>
      </c>
      <c r="D325" s="1065" t="s">
        <v>1472</v>
      </c>
      <c r="E325" s="1075">
        <v>10392</v>
      </c>
      <c r="F325" s="1076">
        <v>10740</v>
      </c>
      <c r="H325" s="1066"/>
      <c r="I325" s="1066"/>
      <c r="J325" s="1067"/>
      <c r="K325" s="1067"/>
    </row>
    <row r="326" spans="2:11">
      <c r="B326" s="579"/>
      <c r="C326" s="1074" t="s">
        <v>782</v>
      </c>
      <c r="D326" s="1065" t="s">
        <v>1473</v>
      </c>
      <c r="E326" s="1075">
        <v>13391</v>
      </c>
      <c r="F326" s="1076">
        <v>14058</v>
      </c>
      <c r="H326" s="1066"/>
      <c r="I326" s="1066"/>
      <c r="J326" s="1067"/>
      <c r="K326" s="1067"/>
    </row>
    <row r="327" spans="2:11">
      <c r="B327" s="579"/>
      <c r="C327" s="1074" t="s">
        <v>783</v>
      </c>
      <c r="D327" s="1065" t="s">
        <v>1474</v>
      </c>
      <c r="E327" s="1075">
        <v>11799</v>
      </c>
      <c r="F327" s="1076">
        <v>12613</v>
      </c>
      <c r="H327" s="1066"/>
      <c r="I327" s="1066"/>
      <c r="J327" s="1067"/>
      <c r="K327" s="1067"/>
    </row>
    <row r="328" spans="2:11">
      <c r="B328" s="579"/>
      <c r="C328" s="1074" t="s">
        <v>784</v>
      </c>
      <c r="D328" s="1065" t="s">
        <v>1475</v>
      </c>
      <c r="E328" s="1075">
        <v>11897</v>
      </c>
      <c r="F328" s="1076">
        <v>11871</v>
      </c>
      <c r="H328" s="1066"/>
      <c r="I328" s="1066"/>
      <c r="J328" s="1067"/>
      <c r="K328" s="1067"/>
    </row>
    <row r="329" spans="2:11">
      <c r="B329" s="579"/>
      <c r="C329" s="1074" t="s">
        <v>785</v>
      </c>
      <c r="D329" s="1065" t="s">
        <v>1476</v>
      </c>
      <c r="E329" s="1075">
        <v>20204</v>
      </c>
      <c r="F329" s="1076">
        <v>19566</v>
      </c>
      <c r="H329" s="1066"/>
      <c r="I329" s="1066"/>
      <c r="J329" s="1067"/>
      <c r="K329" s="1067"/>
    </row>
    <row r="330" spans="2:11">
      <c r="B330" s="579"/>
      <c r="C330" s="1074" t="s">
        <v>786</v>
      </c>
      <c r="D330" s="1065" t="s">
        <v>1477</v>
      </c>
      <c r="E330" s="1075">
        <v>12798</v>
      </c>
      <c r="F330" s="1076">
        <v>13123</v>
      </c>
      <c r="H330" s="1066"/>
      <c r="I330" s="1066"/>
      <c r="J330" s="1067"/>
      <c r="K330" s="1067"/>
    </row>
    <row r="331" spans="2:11">
      <c r="B331" s="579"/>
      <c r="C331" s="1074" t="s">
        <v>787</v>
      </c>
      <c r="D331" s="1065" t="s">
        <v>1478</v>
      </c>
      <c r="E331" s="1075">
        <v>12383</v>
      </c>
      <c r="F331" s="1076">
        <v>12475</v>
      </c>
      <c r="H331" s="1066"/>
      <c r="I331" s="1066"/>
      <c r="J331" s="1067"/>
      <c r="K331" s="1067"/>
    </row>
    <row r="332" spans="2:11">
      <c r="B332" s="579"/>
      <c r="C332" s="1074" t="s">
        <v>788</v>
      </c>
      <c r="D332" s="1065" t="s">
        <v>1479</v>
      </c>
      <c r="E332" s="1075">
        <v>18292</v>
      </c>
      <c r="F332" s="1076">
        <v>18400</v>
      </c>
      <c r="H332" s="1066"/>
      <c r="I332" s="1066"/>
      <c r="J332" s="1067"/>
      <c r="K332" s="1067"/>
    </row>
    <row r="333" spans="2:11">
      <c r="B333" s="579"/>
      <c r="C333" s="1074" t="s">
        <v>789</v>
      </c>
      <c r="D333" s="1065" t="s">
        <v>1480</v>
      </c>
      <c r="E333" s="1075">
        <v>13523</v>
      </c>
      <c r="F333" s="1076">
        <v>13842</v>
      </c>
      <c r="H333" s="1066"/>
      <c r="I333" s="1066"/>
      <c r="J333" s="1067"/>
      <c r="K333" s="1067"/>
    </row>
    <row r="334" spans="2:11">
      <c r="B334" s="579"/>
      <c r="C334" s="1074" t="s">
        <v>790</v>
      </c>
      <c r="D334" s="1065" t="s">
        <v>1481</v>
      </c>
      <c r="E334" s="1075">
        <v>20082</v>
      </c>
      <c r="F334" s="1076">
        <v>20666</v>
      </c>
      <c r="H334" s="1066"/>
      <c r="I334" s="1066"/>
      <c r="J334" s="1067"/>
      <c r="K334" s="1067"/>
    </row>
    <row r="335" spans="2:11">
      <c r="B335" s="579"/>
      <c r="C335" s="1074" t="s">
        <v>791</v>
      </c>
      <c r="D335" s="1065" t="s">
        <v>1482</v>
      </c>
      <c r="E335" s="1075">
        <v>15516</v>
      </c>
      <c r="F335" s="1076">
        <v>15691</v>
      </c>
      <c r="H335" s="1066"/>
      <c r="I335" s="1066"/>
      <c r="J335" s="1067"/>
      <c r="K335" s="1067"/>
    </row>
    <row r="336" spans="2:11">
      <c r="B336" s="579"/>
      <c r="C336" s="1074" t="s">
        <v>792</v>
      </c>
      <c r="D336" s="1065" t="s">
        <v>1483</v>
      </c>
      <c r="E336" s="1075">
        <v>15637</v>
      </c>
      <c r="F336" s="1076">
        <v>16247</v>
      </c>
      <c r="H336" s="1066"/>
      <c r="I336" s="1066"/>
      <c r="J336" s="1067"/>
      <c r="K336" s="1067"/>
    </row>
    <row r="337" spans="2:11">
      <c r="B337" s="579"/>
      <c r="C337" s="1074" t="s">
        <v>793</v>
      </c>
      <c r="D337" s="1065" t="s">
        <v>1484</v>
      </c>
      <c r="E337" s="1075">
        <v>13776</v>
      </c>
      <c r="F337" s="1076">
        <v>14527</v>
      </c>
      <c r="H337" s="1066"/>
      <c r="I337" s="1066"/>
      <c r="J337" s="1067"/>
      <c r="K337" s="1067"/>
    </row>
    <row r="338" spans="2:11">
      <c r="B338" s="579"/>
      <c r="C338" s="1074" t="s">
        <v>794</v>
      </c>
      <c r="D338" s="1065" t="s">
        <v>1485</v>
      </c>
      <c r="E338" s="1075">
        <v>14449</v>
      </c>
      <c r="F338" s="1076">
        <v>14609</v>
      </c>
      <c r="H338" s="1066"/>
      <c r="I338" s="1066"/>
      <c r="J338" s="1067"/>
      <c r="K338" s="1067"/>
    </row>
    <row r="339" spans="2:11">
      <c r="B339" s="579"/>
      <c r="C339" s="1074" t="s">
        <v>795</v>
      </c>
      <c r="D339" s="1065" t="s">
        <v>1486</v>
      </c>
      <c r="E339" s="1075">
        <v>18500</v>
      </c>
      <c r="F339" s="1076">
        <v>18772</v>
      </c>
      <c r="H339" s="1066"/>
      <c r="I339" s="1066"/>
      <c r="J339" s="1067"/>
      <c r="K339" s="1067"/>
    </row>
    <row r="340" spans="2:11">
      <c r="B340" s="579"/>
      <c r="C340" s="1074" t="s">
        <v>796</v>
      </c>
      <c r="D340" s="1065" t="s">
        <v>1487</v>
      </c>
      <c r="E340" s="1075">
        <v>13019</v>
      </c>
      <c r="F340" s="1076">
        <v>13261</v>
      </c>
      <c r="H340" s="1066"/>
      <c r="I340" s="1066"/>
      <c r="J340" s="1067"/>
      <c r="K340" s="1067"/>
    </row>
    <row r="341" spans="2:11">
      <c r="B341" s="579"/>
      <c r="C341" s="1074" t="s">
        <v>797</v>
      </c>
      <c r="D341" s="1065" t="s">
        <v>1488</v>
      </c>
      <c r="E341" s="1075">
        <v>11728</v>
      </c>
      <c r="F341" s="1076">
        <v>12352</v>
      </c>
      <c r="H341" s="1066"/>
      <c r="I341" s="1066"/>
      <c r="J341" s="1067"/>
      <c r="K341" s="1067"/>
    </row>
    <row r="342" spans="2:11">
      <c r="B342" s="579"/>
      <c r="C342" s="1074" t="s">
        <v>798</v>
      </c>
      <c r="D342" s="1065" t="s">
        <v>1489</v>
      </c>
      <c r="E342" s="1075">
        <v>24667</v>
      </c>
      <c r="F342" s="1076">
        <v>25005</v>
      </c>
      <c r="H342" s="1066"/>
      <c r="I342" s="1066"/>
      <c r="J342" s="1067"/>
      <c r="K342" s="1067"/>
    </row>
    <row r="343" spans="2:11">
      <c r="B343" s="579"/>
      <c r="C343" s="1074" t="s">
        <v>799</v>
      </c>
      <c r="D343" s="1065" t="s">
        <v>1490</v>
      </c>
      <c r="E343" s="1075">
        <v>23391</v>
      </c>
      <c r="F343" s="1076">
        <v>23742</v>
      </c>
      <c r="H343" s="1066"/>
      <c r="I343" s="1066"/>
      <c r="J343" s="1067"/>
      <c r="K343" s="1067"/>
    </row>
    <row r="344" spans="2:11">
      <c r="B344" s="579"/>
      <c r="C344" s="1074" t="s">
        <v>800</v>
      </c>
      <c r="D344" s="1065" t="s">
        <v>1491</v>
      </c>
      <c r="E344" s="1075">
        <v>42512</v>
      </c>
      <c r="F344" s="1076">
        <v>43783</v>
      </c>
      <c r="H344" s="1066"/>
      <c r="I344" s="1066"/>
      <c r="J344" s="1067"/>
      <c r="K344" s="1067"/>
    </row>
    <row r="345" spans="2:11">
      <c r="B345" s="579"/>
      <c r="C345" s="1074" t="s">
        <v>801</v>
      </c>
      <c r="D345" s="1065" t="s">
        <v>1492</v>
      </c>
      <c r="E345" s="1075">
        <v>16197</v>
      </c>
      <c r="F345" s="1076">
        <v>16613</v>
      </c>
      <c r="H345" s="1066"/>
      <c r="I345" s="1066"/>
      <c r="J345" s="1067"/>
      <c r="K345" s="1067"/>
    </row>
    <row r="346" spans="2:11">
      <c r="B346" s="579"/>
      <c r="C346" s="1074" t="s">
        <v>802</v>
      </c>
      <c r="D346" s="1065" t="s">
        <v>1493</v>
      </c>
      <c r="E346" s="1075">
        <v>11107</v>
      </c>
      <c r="F346" s="1076">
        <v>11100</v>
      </c>
      <c r="H346" s="1066"/>
      <c r="I346" s="1066"/>
      <c r="J346" s="1067"/>
      <c r="K346" s="1067"/>
    </row>
    <row r="347" spans="2:11">
      <c r="B347" s="579"/>
      <c r="C347" s="1074" t="s">
        <v>803</v>
      </c>
      <c r="D347" s="1065" t="s">
        <v>1494</v>
      </c>
      <c r="E347" s="1075">
        <v>14542</v>
      </c>
      <c r="F347" s="1076">
        <v>15605</v>
      </c>
      <c r="H347" s="1066"/>
      <c r="I347" s="1066"/>
      <c r="J347" s="1067"/>
      <c r="K347" s="1067"/>
    </row>
    <row r="348" spans="2:11">
      <c r="B348" s="579"/>
      <c r="C348" s="1074" t="s">
        <v>804</v>
      </c>
      <c r="D348" s="1065" t="s">
        <v>1495</v>
      </c>
      <c r="E348" s="1075">
        <v>19380</v>
      </c>
      <c r="F348" s="1076">
        <v>19673</v>
      </c>
      <c r="H348" s="1066"/>
      <c r="I348" s="1066"/>
      <c r="J348" s="1067"/>
      <c r="K348" s="1067"/>
    </row>
    <row r="349" spans="2:11">
      <c r="B349" s="579"/>
      <c r="C349" s="1074" t="s">
        <v>805</v>
      </c>
      <c r="D349" s="1065" t="s">
        <v>1496</v>
      </c>
      <c r="E349" s="1075">
        <v>19402</v>
      </c>
      <c r="F349" s="1076">
        <v>20816</v>
      </c>
      <c r="H349" s="1066"/>
      <c r="I349" s="1066"/>
      <c r="J349" s="1067"/>
      <c r="K349" s="1067"/>
    </row>
    <row r="350" spans="2:11">
      <c r="B350" s="579"/>
      <c r="C350" s="1074" t="s">
        <v>806</v>
      </c>
      <c r="D350" s="1065" t="s">
        <v>1497</v>
      </c>
      <c r="E350" s="1075">
        <v>12401</v>
      </c>
      <c r="F350" s="1076">
        <v>12897</v>
      </c>
      <c r="H350" s="1066"/>
      <c r="I350" s="1066"/>
      <c r="J350" s="1067"/>
      <c r="K350" s="1067"/>
    </row>
    <row r="351" spans="2:11">
      <c r="B351" s="579"/>
      <c r="C351" s="1074" t="s">
        <v>807</v>
      </c>
      <c r="D351" s="1065" t="s">
        <v>1498</v>
      </c>
      <c r="E351" s="1075">
        <v>12939</v>
      </c>
      <c r="F351" s="1076">
        <v>13774</v>
      </c>
      <c r="H351" s="1066"/>
      <c r="I351" s="1066"/>
      <c r="J351" s="1067"/>
      <c r="K351" s="1067"/>
    </row>
    <row r="352" spans="2:11">
      <c r="B352" s="579"/>
      <c r="C352" s="1074" t="s">
        <v>808</v>
      </c>
      <c r="D352" s="1065" t="s">
        <v>1499</v>
      </c>
      <c r="E352" s="1075">
        <v>12396</v>
      </c>
      <c r="F352" s="1076">
        <v>13036</v>
      </c>
      <c r="H352" s="1066"/>
      <c r="I352" s="1066"/>
      <c r="J352" s="1067"/>
      <c r="K352" s="1067"/>
    </row>
    <row r="353" spans="2:11">
      <c r="B353" s="579"/>
      <c r="C353" s="1074" t="s">
        <v>809</v>
      </c>
      <c r="D353" s="1065" t="s">
        <v>1500</v>
      </c>
      <c r="E353" s="1075">
        <v>12867</v>
      </c>
      <c r="F353" s="1076">
        <v>13666</v>
      </c>
      <c r="H353" s="1066"/>
      <c r="I353" s="1066"/>
      <c r="J353" s="1067"/>
      <c r="K353" s="1067"/>
    </row>
    <row r="354" spans="2:11">
      <c r="B354" s="579"/>
      <c r="C354" s="1074" t="s">
        <v>810</v>
      </c>
      <c r="D354" s="1065" t="s">
        <v>1501</v>
      </c>
      <c r="E354" s="1075">
        <v>15217</v>
      </c>
      <c r="F354" s="1076">
        <v>15429</v>
      </c>
      <c r="H354" s="1066"/>
      <c r="I354" s="1066"/>
      <c r="J354" s="1067"/>
      <c r="K354" s="1067"/>
    </row>
    <row r="355" spans="2:11">
      <c r="B355" s="579"/>
      <c r="C355" s="1074" t="s">
        <v>811</v>
      </c>
      <c r="D355" s="1065" t="s">
        <v>1502</v>
      </c>
      <c r="E355" s="1075">
        <v>12324</v>
      </c>
      <c r="F355" s="1076">
        <v>12307</v>
      </c>
      <c r="H355" s="1066"/>
      <c r="I355" s="1066"/>
      <c r="J355" s="1067"/>
      <c r="K355" s="1067"/>
    </row>
    <row r="356" spans="2:11">
      <c r="B356" s="579"/>
      <c r="C356" s="1074" t="s">
        <v>812</v>
      </c>
      <c r="D356" s="1065" t="s">
        <v>1503</v>
      </c>
      <c r="E356" s="1075">
        <v>11905</v>
      </c>
      <c r="F356" s="1076">
        <v>12835</v>
      </c>
      <c r="H356" s="1066"/>
      <c r="I356" s="1066"/>
      <c r="J356" s="1067"/>
      <c r="K356" s="1067"/>
    </row>
    <row r="357" spans="2:11">
      <c r="B357" s="579"/>
      <c r="C357" s="1074" t="s">
        <v>813</v>
      </c>
      <c r="D357" s="1065" t="s">
        <v>1504</v>
      </c>
      <c r="E357" s="1075">
        <v>21827</v>
      </c>
      <c r="F357" s="1076">
        <v>22087</v>
      </c>
      <c r="H357" s="1066"/>
      <c r="I357" s="1066"/>
      <c r="J357" s="1067"/>
      <c r="K357" s="1067"/>
    </row>
    <row r="358" spans="2:11">
      <c r="B358" s="579"/>
      <c r="C358" s="1074" t="s">
        <v>814</v>
      </c>
      <c r="D358" s="1065" t="s">
        <v>1505</v>
      </c>
      <c r="E358" s="1075">
        <v>19777</v>
      </c>
      <c r="F358" s="1076">
        <v>20436</v>
      </c>
      <c r="H358" s="1066"/>
      <c r="I358" s="1066"/>
      <c r="J358" s="1067"/>
      <c r="K358" s="1067"/>
    </row>
    <row r="359" spans="2:11">
      <c r="B359" s="579"/>
      <c r="C359" s="1074" t="s">
        <v>815</v>
      </c>
      <c r="D359" s="1065" t="s">
        <v>1506</v>
      </c>
      <c r="E359" s="1075">
        <v>12953</v>
      </c>
      <c r="F359" s="1076">
        <v>13329</v>
      </c>
      <c r="H359" s="1066"/>
      <c r="I359" s="1066"/>
      <c r="J359" s="1067"/>
      <c r="K359" s="1067"/>
    </row>
    <row r="360" spans="2:11">
      <c r="B360" s="579"/>
      <c r="C360" s="1074" t="s">
        <v>816</v>
      </c>
      <c r="D360" s="1065" t="s">
        <v>1507</v>
      </c>
      <c r="E360" s="1075">
        <v>22034</v>
      </c>
      <c r="F360" s="1076">
        <v>22228</v>
      </c>
      <c r="H360" s="1066"/>
      <c r="I360" s="1066"/>
      <c r="J360" s="1067"/>
      <c r="K360" s="1067"/>
    </row>
    <row r="361" spans="2:11">
      <c r="B361" s="579"/>
      <c r="C361" s="1074" t="s">
        <v>817</v>
      </c>
      <c r="D361" s="1065" t="s">
        <v>1508</v>
      </c>
      <c r="E361" s="1075">
        <v>14378</v>
      </c>
      <c r="F361" s="1076">
        <v>14538</v>
      </c>
      <c r="H361" s="1066"/>
      <c r="I361" s="1066"/>
      <c r="J361" s="1067"/>
      <c r="K361" s="1067"/>
    </row>
    <row r="362" spans="2:11">
      <c r="B362" s="579"/>
      <c r="C362" s="1074" t="s">
        <v>818</v>
      </c>
      <c r="D362" s="1065" t="s">
        <v>1509</v>
      </c>
      <c r="E362" s="1075">
        <v>11820</v>
      </c>
      <c r="F362" s="1076">
        <v>12176</v>
      </c>
      <c r="H362" s="1066"/>
      <c r="I362" s="1066"/>
      <c r="J362" s="1067"/>
      <c r="K362" s="1067"/>
    </row>
    <row r="363" spans="2:11">
      <c r="B363" s="579"/>
      <c r="C363" s="1074" t="s">
        <v>686</v>
      </c>
      <c r="D363" s="1065" t="s">
        <v>1510</v>
      </c>
      <c r="E363" s="1075">
        <v>14240</v>
      </c>
      <c r="F363" s="1076">
        <v>14696</v>
      </c>
      <c r="H363" s="1066"/>
      <c r="I363" s="1066"/>
      <c r="J363" s="1067"/>
      <c r="K363" s="1067"/>
    </row>
    <row r="364" spans="2:11">
      <c r="B364" s="579"/>
      <c r="C364" s="1074" t="s">
        <v>819</v>
      </c>
      <c r="D364" s="1065" t="s">
        <v>1511</v>
      </c>
      <c r="E364" s="1075">
        <v>16037</v>
      </c>
      <c r="F364" s="1076">
        <v>16719</v>
      </c>
      <c r="H364" s="1066"/>
      <c r="I364" s="1066"/>
      <c r="J364" s="1067"/>
      <c r="K364" s="1067"/>
    </row>
    <row r="365" spans="2:11">
      <c r="B365" s="579"/>
      <c r="C365" s="1074" t="s">
        <v>820</v>
      </c>
      <c r="D365" s="1065" t="s">
        <v>1512</v>
      </c>
      <c r="E365" s="1075">
        <v>12747</v>
      </c>
      <c r="F365" s="1076">
        <v>13409</v>
      </c>
      <c r="H365" s="1066"/>
      <c r="I365" s="1066"/>
      <c r="J365" s="1067"/>
      <c r="K365" s="1067"/>
    </row>
    <row r="366" spans="2:11">
      <c r="B366" s="579"/>
      <c r="C366" s="1074" t="s">
        <v>821</v>
      </c>
      <c r="D366" s="1065" t="s">
        <v>1513</v>
      </c>
      <c r="E366" s="1075">
        <v>17675</v>
      </c>
      <c r="F366" s="1076">
        <v>18368</v>
      </c>
      <c r="H366" s="1066"/>
      <c r="I366" s="1066"/>
      <c r="J366" s="1067"/>
      <c r="K366" s="1067"/>
    </row>
    <row r="367" spans="2:11">
      <c r="B367" s="579"/>
      <c r="C367" s="1074" t="s">
        <v>564</v>
      </c>
      <c r="D367" s="1065" t="s">
        <v>1514</v>
      </c>
      <c r="E367" s="1075">
        <v>12516</v>
      </c>
      <c r="F367" s="1076">
        <v>12863</v>
      </c>
      <c r="H367" s="1066"/>
      <c r="I367" s="1066"/>
      <c r="J367" s="1067"/>
      <c r="K367" s="1067"/>
    </row>
    <row r="368" spans="2:11">
      <c r="B368" s="579"/>
      <c r="C368" s="1074" t="s">
        <v>822</v>
      </c>
      <c r="D368" s="1065" t="s">
        <v>1515</v>
      </c>
      <c r="E368" s="1075">
        <v>17834</v>
      </c>
      <c r="F368" s="1076">
        <v>17941</v>
      </c>
      <c r="H368" s="1066"/>
      <c r="I368" s="1066"/>
      <c r="J368" s="1067"/>
      <c r="K368" s="1067"/>
    </row>
    <row r="369" spans="2:11">
      <c r="B369" s="579"/>
      <c r="C369" s="1074" t="s">
        <v>823</v>
      </c>
      <c r="D369" s="1065" t="s">
        <v>1516</v>
      </c>
      <c r="E369" s="1075">
        <v>11674</v>
      </c>
      <c r="F369" s="1076">
        <v>11605</v>
      </c>
      <c r="H369" s="1066"/>
      <c r="I369" s="1066"/>
      <c r="J369" s="1067"/>
      <c r="K369" s="1067"/>
    </row>
    <row r="370" spans="2:11">
      <c r="B370" s="579"/>
      <c r="C370" s="1074" t="s">
        <v>824</v>
      </c>
      <c r="D370" s="1065" t="s">
        <v>1517</v>
      </c>
      <c r="E370" s="1075">
        <v>17357</v>
      </c>
      <c r="F370" s="1076">
        <v>17381</v>
      </c>
      <c r="H370" s="1066"/>
      <c r="I370" s="1066"/>
      <c r="J370" s="1067"/>
      <c r="K370" s="1067"/>
    </row>
    <row r="371" spans="2:11">
      <c r="B371" s="579"/>
      <c r="C371" s="1074" t="s">
        <v>825</v>
      </c>
      <c r="D371" s="1065" t="s">
        <v>1518</v>
      </c>
      <c r="E371" s="1075">
        <v>11630</v>
      </c>
      <c r="F371" s="1076">
        <v>11633</v>
      </c>
      <c r="H371" s="1066"/>
      <c r="I371" s="1066"/>
      <c r="J371" s="1067"/>
      <c r="K371" s="1067"/>
    </row>
    <row r="372" spans="2:11">
      <c r="B372" s="579"/>
      <c r="C372" s="1074" t="s">
        <v>826</v>
      </c>
      <c r="D372" s="1065" t="s">
        <v>1519</v>
      </c>
      <c r="E372" s="1075">
        <v>13705</v>
      </c>
      <c r="F372" s="1076">
        <v>15873</v>
      </c>
      <c r="H372" s="1066"/>
      <c r="I372" s="1066"/>
      <c r="J372" s="1067"/>
      <c r="K372" s="1067"/>
    </row>
    <row r="373" spans="2:11">
      <c r="B373" s="579"/>
      <c r="C373" s="1074" t="s">
        <v>827</v>
      </c>
      <c r="D373" s="1065" t="s">
        <v>1520</v>
      </c>
      <c r="E373" s="1075">
        <v>13015</v>
      </c>
      <c r="F373" s="1076">
        <v>14005</v>
      </c>
      <c r="H373" s="1066"/>
      <c r="I373" s="1066"/>
      <c r="J373" s="1067"/>
      <c r="K373" s="1067"/>
    </row>
    <row r="374" spans="2:11">
      <c r="B374" s="579"/>
      <c r="C374" s="1074" t="s">
        <v>828</v>
      </c>
      <c r="D374" s="1065" t="s">
        <v>1521</v>
      </c>
      <c r="E374" s="1075">
        <v>11836</v>
      </c>
      <c r="F374" s="1076">
        <v>11829</v>
      </c>
      <c r="H374" s="1066"/>
      <c r="I374" s="1066"/>
      <c r="J374" s="1067"/>
      <c r="K374" s="1067"/>
    </row>
    <row r="375" spans="2:11">
      <c r="B375" s="579"/>
      <c r="C375" s="1074" t="s">
        <v>829</v>
      </c>
      <c r="D375" s="1065" t="s">
        <v>1522</v>
      </c>
      <c r="E375" s="1075">
        <v>16781</v>
      </c>
      <c r="F375" s="1076">
        <v>16935</v>
      </c>
      <c r="H375" s="1066"/>
      <c r="I375" s="1066"/>
      <c r="J375" s="1067"/>
      <c r="K375" s="1067"/>
    </row>
    <row r="376" spans="2:11">
      <c r="B376" s="579"/>
      <c r="C376" s="1074" t="s">
        <v>830</v>
      </c>
      <c r="D376" s="1065" t="s">
        <v>1523</v>
      </c>
      <c r="E376" s="1075">
        <v>19677</v>
      </c>
      <c r="F376" s="1076">
        <v>19860</v>
      </c>
      <c r="H376" s="1066"/>
      <c r="I376" s="1066"/>
      <c r="J376" s="1067"/>
      <c r="K376" s="1067"/>
    </row>
    <row r="377" spans="2:11">
      <c r="B377" s="579"/>
      <c r="C377" s="1074" t="s">
        <v>831</v>
      </c>
      <c r="D377" s="1065" t="s">
        <v>1524</v>
      </c>
      <c r="E377" s="1075">
        <v>13291</v>
      </c>
      <c r="F377" s="1076">
        <v>13841</v>
      </c>
      <c r="H377" s="1066"/>
      <c r="I377" s="1066"/>
      <c r="J377" s="1067"/>
      <c r="K377" s="1067"/>
    </row>
    <row r="378" spans="2:11">
      <c r="B378" s="579"/>
      <c r="C378" s="1074" t="s">
        <v>832</v>
      </c>
      <c r="D378" s="1065" t="s">
        <v>1525</v>
      </c>
      <c r="E378" s="1075">
        <v>15341</v>
      </c>
      <c r="F378" s="1076">
        <v>15728</v>
      </c>
      <c r="H378" s="1066"/>
      <c r="I378" s="1066"/>
      <c r="J378" s="1067"/>
      <c r="K378" s="1067"/>
    </row>
    <row r="379" spans="2:11">
      <c r="B379" s="579"/>
      <c r="C379" s="1074" t="s">
        <v>833</v>
      </c>
      <c r="D379" s="1065" t="s">
        <v>1526</v>
      </c>
      <c r="E379" s="1075">
        <v>13626</v>
      </c>
      <c r="F379" s="1076">
        <v>13755</v>
      </c>
      <c r="H379" s="1066"/>
      <c r="I379" s="1066"/>
      <c r="J379" s="1067"/>
      <c r="K379" s="1067"/>
    </row>
    <row r="380" spans="2:11">
      <c r="B380" s="579"/>
      <c r="C380" s="1074" t="s">
        <v>834</v>
      </c>
      <c r="D380" s="1065" t="s">
        <v>1527</v>
      </c>
      <c r="E380" s="1075">
        <v>15775</v>
      </c>
      <c r="F380" s="1076">
        <v>16816</v>
      </c>
      <c r="H380" s="1066"/>
      <c r="I380" s="1066"/>
      <c r="J380" s="1067"/>
      <c r="K380" s="1067"/>
    </row>
    <row r="381" spans="2:11">
      <c r="B381" s="579"/>
      <c r="C381" s="1074" t="s">
        <v>835</v>
      </c>
      <c r="D381" s="1065" t="s">
        <v>1528</v>
      </c>
      <c r="E381" s="1075">
        <v>14570</v>
      </c>
      <c r="F381" s="1076">
        <v>15303</v>
      </c>
      <c r="H381" s="1066"/>
      <c r="I381" s="1066"/>
      <c r="J381" s="1067"/>
      <c r="K381" s="1067"/>
    </row>
    <row r="382" spans="2:11">
      <c r="B382" s="579"/>
      <c r="C382" s="1074" t="s">
        <v>836</v>
      </c>
      <c r="D382" s="1065" t="s">
        <v>1529</v>
      </c>
      <c r="E382" s="1075">
        <v>13485</v>
      </c>
      <c r="F382" s="1076">
        <v>14088</v>
      </c>
      <c r="H382" s="1066"/>
      <c r="I382" s="1066"/>
      <c r="J382" s="1067"/>
      <c r="K382" s="1067"/>
    </row>
    <row r="383" spans="2:11">
      <c r="B383" s="579"/>
      <c r="C383" s="1074" t="s">
        <v>837</v>
      </c>
      <c r="D383" s="1065" t="s">
        <v>1530</v>
      </c>
      <c r="E383" s="1075">
        <v>14404</v>
      </c>
      <c r="F383" s="1076">
        <v>14280</v>
      </c>
      <c r="H383" s="1066"/>
      <c r="I383" s="1066"/>
      <c r="J383" s="1067"/>
      <c r="K383" s="1067"/>
    </row>
    <row r="384" spans="2:11">
      <c r="B384" s="579"/>
      <c r="C384" s="1074" t="s">
        <v>838</v>
      </c>
      <c r="D384" s="1065" t="s">
        <v>1531</v>
      </c>
      <c r="E384" s="1075">
        <v>24839</v>
      </c>
      <c r="F384" s="1076">
        <v>27241</v>
      </c>
      <c r="H384" s="1066"/>
      <c r="I384" s="1066"/>
      <c r="J384" s="1067"/>
      <c r="K384" s="1067"/>
    </row>
    <row r="385" spans="2:11">
      <c r="B385" s="579"/>
      <c r="C385" s="1074" t="s">
        <v>839</v>
      </c>
      <c r="D385" s="1065" t="s">
        <v>1532</v>
      </c>
      <c r="E385" s="1075">
        <v>26057</v>
      </c>
      <c r="F385" s="1076">
        <v>26331</v>
      </c>
      <c r="H385" s="1066"/>
      <c r="I385" s="1066"/>
      <c r="J385" s="1067"/>
      <c r="K385" s="1067"/>
    </row>
    <row r="386" spans="2:11">
      <c r="B386" s="579"/>
      <c r="C386" s="1074" t="s">
        <v>840</v>
      </c>
      <c r="D386" s="1065" t="s">
        <v>1533</v>
      </c>
      <c r="E386" s="1075">
        <v>13210</v>
      </c>
      <c r="F386" s="1076">
        <v>13395</v>
      </c>
      <c r="H386" s="1066"/>
      <c r="I386" s="1066"/>
      <c r="J386" s="1067"/>
      <c r="K386" s="1067"/>
    </row>
    <row r="387" spans="2:11">
      <c r="B387" s="579"/>
      <c r="C387" s="1074" t="s">
        <v>973</v>
      </c>
      <c r="D387" s="1065" t="s">
        <v>1534</v>
      </c>
      <c r="E387" s="1075">
        <v>10866</v>
      </c>
      <c r="F387" s="1076">
        <v>10995</v>
      </c>
      <c r="H387" s="1066"/>
      <c r="I387" s="1066"/>
      <c r="J387" s="1067"/>
      <c r="K387" s="1067"/>
    </row>
    <row r="388" spans="2:11">
      <c r="B388" s="579"/>
      <c r="C388" s="1074" t="s">
        <v>841</v>
      </c>
      <c r="D388" s="1065" t="s">
        <v>1535</v>
      </c>
      <c r="E388" s="1075">
        <v>15512</v>
      </c>
      <c r="F388" s="1076">
        <v>16117</v>
      </c>
      <c r="H388" s="1066"/>
      <c r="I388" s="1066"/>
      <c r="J388" s="1067"/>
      <c r="K388" s="1067"/>
    </row>
    <row r="389" spans="2:11">
      <c r="B389" s="579"/>
      <c r="C389" s="1074" t="s">
        <v>842</v>
      </c>
      <c r="D389" s="1065" t="s">
        <v>1536</v>
      </c>
      <c r="E389" s="1075">
        <v>31123</v>
      </c>
      <c r="F389" s="1076">
        <v>35371</v>
      </c>
      <c r="H389" s="1066"/>
      <c r="I389" s="1066"/>
      <c r="J389" s="1067"/>
      <c r="K389" s="1067"/>
    </row>
    <row r="390" spans="2:11">
      <c r="B390" s="579"/>
      <c r="C390" s="1074" t="s">
        <v>843</v>
      </c>
      <c r="D390" s="1065" t="s">
        <v>1537</v>
      </c>
      <c r="E390" s="1075">
        <v>16023</v>
      </c>
      <c r="F390" s="1076">
        <v>16694</v>
      </c>
      <c r="H390" s="1066"/>
      <c r="I390" s="1066"/>
      <c r="J390" s="1067"/>
      <c r="K390" s="1067"/>
    </row>
    <row r="391" spans="2:11">
      <c r="B391" s="579"/>
      <c r="C391" s="1074" t="s">
        <v>844</v>
      </c>
      <c r="D391" s="1065" t="s">
        <v>1538</v>
      </c>
      <c r="E391" s="1075">
        <v>11805</v>
      </c>
      <c r="F391" s="1076">
        <v>12255</v>
      </c>
      <c r="H391" s="1066"/>
      <c r="I391" s="1066"/>
      <c r="J391" s="1067"/>
      <c r="K391" s="1067"/>
    </row>
    <row r="392" spans="2:11">
      <c r="B392" s="579"/>
      <c r="C392" s="1074" t="s">
        <v>845</v>
      </c>
      <c r="D392" s="1065" t="s">
        <v>1539</v>
      </c>
      <c r="E392" s="1075">
        <v>14186</v>
      </c>
      <c r="F392" s="1076">
        <v>14528</v>
      </c>
      <c r="H392" s="1066"/>
      <c r="I392" s="1066"/>
      <c r="J392" s="1067"/>
      <c r="K392" s="1067"/>
    </row>
    <row r="393" spans="2:11">
      <c r="B393" s="579"/>
      <c r="C393" s="1074" t="s">
        <v>846</v>
      </c>
      <c r="D393" s="1065" t="s">
        <v>1540</v>
      </c>
      <c r="E393" s="1075">
        <v>11664</v>
      </c>
      <c r="F393" s="1076">
        <v>11798</v>
      </c>
      <c r="H393" s="1066"/>
      <c r="I393" s="1066"/>
      <c r="J393" s="1067"/>
      <c r="K393" s="1067"/>
    </row>
    <row r="394" spans="2:11">
      <c r="B394" s="579"/>
      <c r="C394" s="1074" t="s">
        <v>847</v>
      </c>
      <c r="D394" s="1065" t="s">
        <v>1541</v>
      </c>
      <c r="E394" s="1075">
        <v>14639</v>
      </c>
      <c r="F394" s="1076">
        <v>14307</v>
      </c>
      <c r="H394" s="1066"/>
      <c r="I394" s="1066"/>
      <c r="J394" s="1067"/>
      <c r="K394" s="1067"/>
    </row>
    <row r="395" spans="2:11">
      <c r="B395" s="579"/>
      <c r="C395" s="1074" t="s">
        <v>848</v>
      </c>
      <c r="D395" s="1065" t="s">
        <v>1542</v>
      </c>
      <c r="E395" s="1075">
        <v>13830</v>
      </c>
      <c r="F395" s="1076">
        <v>14097</v>
      </c>
      <c r="H395" s="1066"/>
      <c r="I395" s="1066"/>
      <c r="J395" s="1067"/>
      <c r="K395" s="1067"/>
    </row>
    <row r="396" spans="2:11">
      <c r="B396" s="579"/>
      <c r="C396" s="1074" t="s">
        <v>849</v>
      </c>
      <c r="D396" s="1065" t="s">
        <v>1543</v>
      </c>
      <c r="E396" s="1075">
        <v>12893</v>
      </c>
      <c r="F396" s="1076">
        <v>13231</v>
      </c>
      <c r="H396" s="1066"/>
      <c r="I396" s="1066"/>
      <c r="J396" s="1067"/>
      <c r="K396" s="1067"/>
    </row>
    <row r="397" spans="2:11">
      <c r="B397" s="579"/>
      <c r="C397" s="1074" t="s">
        <v>850</v>
      </c>
      <c r="D397" s="1065" t="s">
        <v>1544</v>
      </c>
      <c r="E397" s="1075">
        <v>14859</v>
      </c>
      <c r="F397" s="1076">
        <v>15520</v>
      </c>
      <c r="H397" s="1066"/>
      <c r="I397" s="1066"/>
      <c r="J397" s="1067"/>
      <c r="K397" s="1067"/>
    </row>
    <row r="398" spans="2:11">
      <c r="B398" s="579"/>
      <c r="C398" s="1074" t="s">
        <v>851</v>
      </c>
      <c r="D398" s="1065" t="s">
        <v>1545</v>
      </c>
      <c r="E398" s="1075">
        <v>19716</v>
      </c>
      <c r="F398" s="1076">
        <v>20270</v>
      </c>
      <c r="H398" s="1066"/>
      <c r="I398" s="1066"/>
      <c r="J398" s="1067"/>
      <c r="K398" s="1067"/>
    </row>
    <row r="399" spans="2:11">
      <c r="B399" s="579"/>
      <c r="C399" s="1074" t="s">
        <v>852</v>
      </c>
      <c r="D399" s="1065" t="s">
        <v>1546</v>
      </c>
      <c r="E399" s="1075">
        <v>16415</v>
      </c>
      <c r="F399" s="1076">
        <v>16701</v>
      </c>
      <c r="H399" s="1066"/>
      <c r="I399" s="1066"/>
      <c r="J399" s="1067"/>
      <c r="K399" s="1067"/>
    </row>
    <row r="400" spans="2:11">
      <c r="B400" s="579"/>
      <c r="C400" s="1074" t="s">
        <v>853</v>
      </c>
      <c r="D400" s="1065" t="s">
        <v>1547</v>
      </c>
      <c r="E400" s="1075">
        <v>18476</v>
      </c>
      <c r="F400" s="1076">
        <v>18589</v>
      </c>
      <c r="H400" s="1066"/>
      <c r="I400" s="1066"/>
      <c r="J400" s="1067"/>
      <c r="K400" s="1067"/>
    </row>
    <row r="401" spans="2:11">
      <c r="B401" s="579"/>
      <c r="C401" s="1074" t="s">
        <v>854</v>
      </c>
      <c r="D401" s="1065" t="s">
        <v>1548</v>
      </c>
      <c r="E401" s="1075">
        <v>18428</v>
      </c>
      <c r="F401" s="1076">
        <v>19154</v>
      </c>
      <c r="H401" s="1066"/>
      <c r="I401" s="1066"/>
      <c r="J401" s="1067"/>
      <c r="K401" s="1067"/>
    </row>
    <row r="402" spans="2:11">
      <c r="B402" s="579"/>
      <c r="C402" s="1074" t="s">
        <v>855</v>
      </c>
      <c r="D402" s="1065" t="s">
        <v>1549</v>
      </c>
      <c r="E402" s="1075">
        <v>14445</v>
      </c>
      <c r="F402" s="1076">
        <v>14923</v>
      </c>
      <c r="H402" s="1066"/>
      <c r="I402" s="1066"/>
      <c r="J402" s="1067"/>
      <c r="K402" s="1067"/>
    </row>
    <row r="403" spans="2:11">
      <c r="B403" s="579"/>
      <c r="C403" s="1074" t="s">
        <v>856</v>
      </c>
      <c r="D403" s="1065" t="s">
        <v>1550</v>
      </c>
      <c r="E403" s="1075">
        <v>12271</v>
      </c>
      <c r="F403" s="1076">
        <v>12563</v>
      </c>
      <c r="H403" s="1066"/>
      <c r="I403" s="1066"/>
      <c r="J403" s="1067"/>
      <c r="K403" s="1067"/>
    </row>
    <row r="404" spans="2:11">
      <c r="B404" s="579"/>
      <c r="C404" s="1074" t="s">
        <v>857</v>
      </c>
      <c r="D404" s="1065" t="s">
        <v>1551</v>
      </c>
      <c r="E404" s="1075">
        <v>16067</v>
      </c>
      <c r="F404" s="1076">
        <v>16763</v>
      </c>
      <c r="H404" s="1066"/>
      <c r="I404" s="1066"/>
      <c r="J404" s="1067"/>
      <c r="K404" s="1067"/>
    </row>
    <row r="405" spans="2:11">
      <c r="B405" s="579"/>
      <c r="C405" s="1074" t="s">
        <v>858</v>
      </c>
      <c r="D405" s="1065" t="s">
        <v>1552</v>
      </c>
      <c r="E405" s="1075">
        <v>16565</v>
      </c>
      <c r="F405" s="1076">
        <v>17118</v>
      </c>
      <c r="H405" s="1066"/>
      <c r="I405" s="1066"/>
      <c r="J405" s="1067"/>
      <c r="K405" s="1067"/>
    </row>
    <row r="406" spans="2:11">
      <c r="B406" s="579"/>
      <c r="C406" s="1074" t="s">
        <v>859</v>
      </c>
      <c r="D406" s="1065" t="s">
        <v>1553</v>
      </c>
      <c r="E406" s="1075">
        <v>16125</v>
      </c>
      <c r="F406" s="1076">
        <v>17004</v>
      </c>
      <c r="H406" s="1066"/>
      <c r="I406" s="1066"/>
      <c r="J406" s="1067"/>
      <c r="K406" s="1067"/>
    </row>
    <row r="407" spans="2:11">
      <c r="B407" s="579"/>
      <c r="C407" s="1074" t="s">
        <v>860</v>
      </c>
      <c r="D407" s="1065" t="s">
        <v>1554</v>
      </c>
      <c r="E407" s="1075">
        <v>18053</v>
      </c>
      <c r="F407" s="1076">
        <v>18595</v>
      </c>
      <c r="H407" s="1066"/>
      <c r="I407" s="1066"/>
      <c r="J407" s="1067"/>
      <c r="K407" s="1067"/>
    </row>
    <row r="408" spans="2:11">
      <c r="B408" s="579"/>
      <c r="C408" s="1074" t="s">
        <v>861</v>
      </c>
      <c r="D408" s="1065" t="s">
        <v>1555</v>
      </c>
      <c r="E408" s="1075">
        <v>19758</v>
      </c>
      <c r="F408" s="1076">
        <v>18495</v>
      </c>
      <c r="H408" s="1066"/>
      <c r="I408" s="1066"/>
      <c r="J408" s="1067"/>
      <c r="K408" s="1067"/>
    </row>
    <row r="409" spans="2:11">
      <c r="B409" s="579"/>
      <c r="C409" s="1074" t="s">
        <v>892</v>
      </c>
      <c r="D409" s="1065" t="s">
        <v>1556</v>
      </c>
      <c r="E409" s="1075">
        <v>17626</v>
      </c>
      <c r="F409" s="1076">
        <v>18340</v>
      </c>
      <c r="H409" s="1066"/>
      <c r="I409" s="1066"/>
      <c r="J409" s="1067"/>
      <c r="K409" s="1067"/>
    </row>
    <row r="410" spans="2:11">
      <c r="B410" s="579"/>
      <c r="C410" s="1074" t="s">
        <v>890</v>
      </c>
      <c r="D410" s="1065" t="s">
        <v>1557</v>
      </c>
      <c r="E410" s="1075">
        <v>13439</v>
      </c>
      <c r="F410" s="1076">
        <v>14057</v>
      </c>
      <c r="H410" s="1066"/>
      <c r="I410" s="1066"/>
      <c r="J410" s="1067"/>
      <c r="K410" s="1067"/>
    </row>
    <row r="411" spans="2:11">
      <c r="B411" s="579"/>
      <c r="C411" s="1074" t="s">
        <v>862</v>
      </c>
      <c r="D411" s="1065" t="s">
        <v>1558</v>
      </c>
      <c r="E411" s="1075">
        <v>12719</v>
      </c>
      <c r="F411" s="1076">
        <v>13312</v>
      </c>
      <c r="H411" s="1066"/>
      <c r="I411" s="1066"/>
      <c r="J411" s="1067"/>
      <c r="K411" s="1067"/>
    </row>
    <row r="412" spans="2:11">
      <c r="B412" s="579"/>
      <c r="C412" s="1074" t="s">
        <v>863</v>
      </c>
      <c r="D412" s="1065" t="s">
        <v>1559</v>
      </c>
      <c r="E412" s="1075">
        <v>11689</v>
      </c>
      <c r="F412" s="1076">
        <v>12060</v>
      </c>
      <c r="H412" s="1066"/>
      <c r="I412" s="1066"/>
      <c r="J412" s="1067"/>
      <c r="K412" s="1067"/>
    </row>
    <row r="413" spans="2:11">
      <c r="B413" s="579"/>
      <c r="C413" s="1074" t="s">
        <v>864</v>
      </c>
      <c r="D413" s="1065" t="s">
        <v>1560</v>
      </c>
      <c r="E413" s="1075">
        <v>17391</v>
      </c>
      <c r="F413" s="1076">
        <v>18149</v>
      </c>
      <c r="H413" s="1066"/>
      <c r="I413" s="1066"/>
      <c r="J413" s="1067"/>
      <c r="K413" s="1067"/>
    </row>
    <row r="414" spans="2:11">
      <c r="B414" s="579"/>
      <c r="C414" s="1074" t="s">
        <v>865</v>
      </c>
      <c r="D414" s="1065" t="s">
        <v>1561</v>
      </c>
      <c r="E414" s="1075">
        <v>44732</v>
      </c>
      <c r="F414" s="1076">
        <v>44320</v>
      </c>
      <c r="H414" s="1066"/>
      <c r="I414" s="1066"/>
      <c r="J414" s="1067"/>
      <c r="K414" s="1067"/>
    </row>
    <row r="415" spans="2:11">
      <c r="B415" s="579"/>
      <c r="C415" s="1074" t="s">
        <v>866</v>
      </c>
      <c r="D415" s="1065" t="s">
        <v>1562</v>
      </c>
      <c r="E415" s="1075">
        <v>11753</v>
      </c>
      <c r="F415" s="1076">
        <v>11787</v>
      </c>
      <c r="H415" s="1066"/>
      <c r="I415" s="1066"/>
      <c r="J415" s="1067"/>
      <c r="K415" s="1067"/>
    </row>
    <row r="416" spans="2:11">
      <c r="B416" s="579"/>
      <c r="C416" s="1074" t="s">
        <v>867</v>
      </c>
      <c r="D416" s="1065" t="s">
        <v>1563</v>
      </c>
      <c r="E416" s="1075">
        <v>12561</v>
      </c>
      <c r="F416" s="1076">
        <v>12782</v>
      </c>
      <c r="H416" s="1066"/>
      <c r="I416" s="1066"/>
      <c r="J416" s="1067"/>
      <c r="K416" s="1067"/>
    </row>
    <row r="417" spans="2:11">
      <c r="B417" s="579"/>
      <c r="C417" s="1074" t="s">
        <v>868</v>
      </c>
      <c r="D417" s="1065" t="s">
        <v>1564</v>
      </c>
      <c r="E417" s="1075">
        <v>12531</v>
      </c>
      <c r="F417" s="1076">
        <v>12691</v>
      </c>
      <c r="H417" s="1066"/>
      <c r="I417" s="1066"/>
      <c r="J417" s="1067"/>
      <c r="K417" s="1067"/>
    </row>
    <row r="418" spans="2:11">
      <c r="B418" s="579"/>
      <c r="C418" s="1074" t="s">
        <v>869</v>
      </c>
      <c r="D418" s="1065" t="s">
        <v>1565</v>
      </c>
      <c r="E418" s="1075">
        <v>11757</v>
      </c>
      <c r="F418" s="1076">
        <v>12059</v>
      </c>
      <c r="H418" s="1066"/>
      <c r="I418" s="1066"/>
      <c r="J418" s="1067"/>
      <c r="K418" s="1067"/>
    </row>
    <row r="419" spans="2:11">
      <c r="B419" s="579"/>
      <c r="C419" s="1074" t="s">
        <v>870</v>
      </c>
      <c r="D419" s="1065" t="s">
        <v>1566</v>
      </c>
      <c r="E419" s="1075">
        <v>13311</v>
      </c>
      <c r="F419" s="1076">
        <v>13877</v>
      </c>
      <c r="H419" s="1066"/>
      <c r="I419" s="1066"/>
      <c r="J419" s="1067"/>
      <c r="K419" s="1067"/>
    </row>
    <row r="420" spans="2:11">
      <c r="B420" s="579"/>
      <c r="C420" s="1074" t="s">
        <v>871</v>
      </c>
      <c r="D420" s="1065" t="s">
        <v>1567</v>
      </c>
      <c r="E420" s="1075">
        <v>16445</v>
      </c>
      <c r="F420" s="1076">
        <v>16899</v>
      </c>
      <c r="H420" s="1066"/>
      <c r="I420" s="1066"/>
      <c r="J420" s="1067"/>
      <c r="K420" s="1067"/>
    </row>
    <row r="421" spans="2:11">
      <c r="B421" s="579"/>
      <c r="C421" s="1074" t="s">
        <v>872</v>
      </c>
      <c r="D421" s="1065" t="s">
        <v>1568</v>
      </c>
      <c r="E421" s="1075">
        <v>17474</v>
      </c>
      <c r="F421" s="1076">
        <v>17416</v>
      </c>
      <c r="H421" s="1066"/>
      <c r="I421" s="1066"/>
      <c r="J421" s="1067"/>
      <c r="K421" s="1067"/>
    </row>
    <row r="422" spans="2:11">
      <c r="B422" s="579"/>
      <c r="C422" s="1074" t="s">
        <v>873</v>
      </c>
      <c r="D422" s="1065" t="s">
        <v>1569</v>
      </c>
      <c r="E422" s="1075">
        <v>14856</v>
      </c>
      <c r="F422" s="1076">
        <v>15290</v>
      </c>
      <c r="H422" s="1066"/>
      <c r="I422" s="1066"/>
      <c r="J422" s="1067"/>
      <c r="K422" s="1067"/>
    </row>
    <row r="423" spans="2:11">
      <c r="B423" s="579"/>
      <c r="C423" s="1074" t="s">
        <v>874</v>
      </c>
      <c r="D423" s="1065" t="s">
        <v>1570</v>
      </c>
      <c r="E423" s="1075">
        <v>12686</v>
      </c>
      <c r="F423" s="1076">
        <v>13235</v>
      </c>
      <c r="H423" s="1066"/>
      <c r="I423" s="1066"/>
      <c r="J423" s="1067"/>
      <c r="K423" s="1067"/>
    </row>
    <row r="424" spans="2:11">
      <c r="B424" s="579"/>
      <c r="C424" s="1074" t="s">
        <v>875</v>
      </c>
      <c r="D424" s="1065" t="s">
        <v>1571</v>
      </c>
      <c r="E424" s="1075">
        <v>14056</v>
      </c>
      <c r="F424" s="1076">
        <v>17451</v>
      </c>
      <c r="H424" s="1066"/>
      <c r="I424" s="1066"/>
      <c r="J424" s="1067"/>
      <c r="K424" s="1067"/>
    </row>
    <row r="425" spans="2:11">
      <c r="B425" s="579"/>
      <c r="C425" s="1074" t="s">
        <v>876</v>
      </c>
      <c r="D425" s="1065" t="s">
        <v>1572</v>
      </c>
      <c r="E425" s="1075">
        <v>19673</v>
      </c>
      <c r="F425" s="1076">
        <v>19801</v>
      </c>
      <c r="H425" s="1066"/>
      <c r="I425" s="1066"/>
      <c r="J425" s="1067"/>
      <c r="K425" s="1067"/>
    </row>
    <row r="426" spans="2:11">
      <c r="B426" s="579"/>
      <c r="C426" s="1074" t="s">
        <v>720</v>
      </c>
      <c r="D426" s="1065" t="s">
        <v>1573</v>
      </c>
      <c r="E426" s="1075">
        <v>18654</v>
      </c>
      <c r="F426" s="1076">
        <v>18645</v>
      </c>
      <c r="H426" s="1066"/>
      <c r="I426" s="1066"/>
      <c r="J426" s="1067"/>
      <c r="K426" s="1067"/>
    </row>
    <row r="427" spans="2:11">
      <c r="B427" s="579"/>
      <c r="C427" s="1074" t="s">
        <v>877</v>
      </c>
      <c r="D427" s="1065" t="s">
        <v>1574</v>
      </c>
      <c r="E427" s="1075">
        <v>13722</v>
      </c>
      <c r="F427" s="1076">
        <v>14020</v>
      </c>
      <c r="H427" s="1066"/>
      <c r="I427" s="1066"/>
      <c r="J427" s="1067"/>
      <c r="K427" s="1067"/>
    </row>
    <row r="428" spans="2:11">
      <c r="B428" s="579"/>
      <c r="C428" s="1074" t="s">
        <v>878</v>
      </c>
      <c r="D428" s="1065" t="s">
        <v>1575</v>
      </c>
      <c r="E428" s="1075">
        <v>21652</v>
      </c>
      <c r="F428" s="1076">
        <v>22007</v>
      </c>
      <c r="H428" s="1066"/>
      <c r="I428" s="1066"/>
      <c r="J428" s="1067"/>
      <c r="K428" s="1067"/>
    </row>
    <row r="429" spans="2:11">
      <c r="B429" s="579"/>
      <c r="C429" s="1074" t="s">
        <v>879</v>
      </c>
      <c r="D429" s="1065" t="s">
        <v>1576</v>
      </c>
      <c r="E429" s="1075">
        <v>26157</v>
      </c>
      <c r="F429" s="1076">
        <v>26500</v>
      </c>
      <c r="H429" s="1066"/>
      <c r="I429" s="1066"/>
      <c r="J429" s="1067"/>
      <c r="K429" s="1067"/>
    </row>
    <row r="430" spans="2:11">
      <c r="B430" s="579"/>
      <c r="C430" s="1074" t="s">
        <v>880</v>
      </c>
      <c r="D430" s="1065" t="s">
        <v>1577</v>
      </c>
      <c r="E430" s="1075">
        <v>12806</v>
      </c>
      <c r="F430" s="1076">
        <v>13189</v>
      </c>
      <c r="H430" s="1066"/>
      <c r="I430" s="1066"/>
      <c r="J430" s="1067"/>
      <c r="K430" s="1067"/>
    </row>
    <row r="431" spans="2:11">
      <c r="B431" s="579"/>
      <c r="C431" s="1074" t="s">
        <v>881</v>
      </c>
      <c r="D431" s="1065" t="s">
        <v>1578</v>
      </c>
      <c r="E431" s="1075">
        <v>12127</v>
      </c>
      <c r="F431" s="1076">
        <v>12142</v>
      </c>
      <c r="H431" s="1066"/>
      <c r="I431" s="1066"/>
      <c r="J431" s="1067"/>
      <c r="K431" s="1067"/>
    </row>
    <row r="432" spans="2:11">
      <c r="B432" s="579"/>
      <c r="C432" s="1074" t="s">
        <v>882</v>
      </c>
      <c r="D432" s="1065" t="s">
        <v>1579</v>
      </c>
      <c r="E432" s="1075">
        <v>16115</v>
      </c>
      <c r="F432" s="1076">
        <v>16566</v>
      </c>
      <c r="H432" s="1066"/>
      <c r="I432" s="1066"/>
      <c r="J432" s="1067"/>
      <c r="K432" s="1067"/>
    </row>
    <row r="433" spans="2:11">
      <c r="B433" s="579"/>
      <c r="C433" s="1074" t="s">
        <v>884</v>
      </c>
      <c r="D433" s="1065" t="s">
        <v>1580</v>
      </c>
      <c r="E433" s="1075">
        <v>13307</v>
      </c>
      <c r="F433" s="1076">
        <v>13658</v>
      </c>
      <c r="H433" s="1066"/>
      <c r="I433" s="1066"/>
      <c r="J433" s="1067"/>
      <c r="K433" s="1067"/>
    </row>
    <row r="434" spans="2:11">
      <c r="B434" s="579"/>
      <c r="C434" s="1074" t="s">
        <v>885</v>
      </c>
      <c r="D434" s="1065" t="s">
        <v>1581</v>
      </c>
      <c r="E434" s="1075">
        <v>14361</v>
      </c>
      <c r="F434" s="1076">
        <v>14780</v>
      </c>
      <c r="H434" s="1066"/>
      <c r="I434" s="1066"/>
      <c r="J434" s="1067"/>
      <c r="K434" s="1067"/>
    </row>
    <row r="435" spans="2:11">
      <c r="B435" s="579"/>
      <c r="C435" s="1074" t="s">
        <v>886</v>
      </c>
      <c r="D435" s="1065" t="s">
        <v>1582</v>
      </c>
      <c r="E435" s="1075">
        <v>19424</v>
      </c>
      <c r="F435" s="1076">
        <v>19576</v>
      </c>
      <c r="H435" s="1066"/>
      <c r="I435" s="1066"/>
      <c r="J435" s="1067"/>
      <c r="K435" s="1067"/>
    </row>
    <row r="436" spans="2:11">
      <c r="B436" s="579"/>
      <c r="C436" s="1074" t="s">
        <v>887</v>
      </c>
      <c r="D436" s="1065" t="s">
        <v>1583</v>
      </c>
      <c r="E436" s="1075">
        <v>16098</v>
      </c>
      <c r="F436" s="1076">
        <v>16742</v>
      </c>
      <c r="H436" s="1066"/>
      <c r="I436" s="1066"/>
      <c r="J436" s="1067"/>
      <c r="K436" s="1067"/>
    </row>
    <row r="437" spans="2:11">
      <c r="B437" s="579"/>
      <c r="C437" s="1074" t="s">
        <v>888</v>
      </c>
      <c r="D437" s="1065" t="s">
        <v>1584</v>
      </c>
      <c r="E437" s="1075">
        <v>11080</v>
      </c>
      <c r="F437" s="1076">
        <v>11315</v>
      </c>
      <c r="H437" s="1066"/>
      <c r="I437" s="1066"/>
      <c r="J437" s="1067"/>
      <c r="K437" s="1067"/>
    </row>
    <row r="438" spans="2:11">
      <c r="B438" s="579"/>
      <c r="C438" s="1074" t="s">
        <v>889</v>
      </c>
      <c r="D438" s="1065" t="s">
        <v>1585</v>
      </c>
      <c r="E438" s="1075">
        <v>12793</v>
      </c>
      <c r="F438" s="1076">
        <v>13121</v>
      </c>
      <c r="H438" s="1066"/>
      <c r="I438" s="1066"/>
      <c r="J438" s="1067"/>
      <c r="K438" s="1067"/>
    </row>
    <row r="439" spans="2:11">
      <c r="B439" s="579"/>
      <c r="C439" s="1074" t="s">
        <v>891</v>
      </c>
      <c r="D439" s="1065" t="s">
        <v>1586</v>
      </c>
      <c r="E439" s="1075">
        <v>20238</v>
      </c>
      <c r="F439" s="1076">
        <v>20548</v>
      </c>
      <c r="H439" s="1066"/>
      <c r="I439" s="1066"/>
      <c r="J439" s="1067"/>
      <c r="K439" s="1067"/>
    </row>
    <row r="440" spans="2:11">
      <c r="B440" s="579"/>
      <c r="C440" s="1074" t="s">
        <v>893</v>
      </c>
      <c r="D440" s="1065" t="s">
        <v>1587</v>
      </c>
      <c r="E440" s="1075">
        <v>12989</v>
      </c>
      <c r="F440" s="1076">
        <v>13727</v>
      </c>
      <c r="H440" s="1066"/>
      <c r="I440" s="1066"/>
      <c r="J440" s="1067"/>
      <c r="K440" s="1067"/>
    </row>
    <row r="441" spans="2:11">
      <c r="B441" s="579"/>
      <c r="C441" s="1074" t="s">
        <v>894</v>
      </c>
      <c r="D441" s="1065" t="s">
        <v>1588</v>
      </c>
      <c r="E441" s="1075">
        <v>16174</v>
      </c>
      <c r="F441" s="1076">
        <v>16329</v>
      </c>
      <c r="H441" s="1066"/>
      <c r="I441" s="1066"/>
      <c r="J441" s="1067"/>
      <c r="K441" s="1067"/>
    </row>
    <row r="442" spans="2:11">
      <c r="B442" s="579"/>
      <c r="C442" s="1074" t="s">
        <v>895</v>
      </c>
      <c r="D442" s="1065" t="s">
        <v>1589</v>
      </c>
      <c r="E442" s="1075">
        <v>12442</v>
      </c>
      <c r="F442" s="1076">
        <v>11644</v>
      </c>
      <c r="H442" s="1066"/>
      <c r="I442" s="1066"/>
      <c r="J442" s="1067"/>
      <c r="K442" s="1067"/>
    </row>
    <row r="443" spans="2:11">
      <c r="B443" s="579"/>
      <c r="C443" s="1074" t="s">
        <v>896</v>
      </c>
      <c r="D443" s="1065" t="s">
        <v>1590</v>
      </c>
      <c r="E443" s="1075">
        <v>14559</v>
      </c>
      <c r="F443" s="1076">
        <v>14939</v>
      </c>
      <c r="H443" s="1066"/>
      <c r="I443" s="1066"/>
      <c r="J443" s="1067"/>
      <c r="K443" s="1067"/>
    </row>
    <row r="444" spans="2:11">
      <c r="B444" s="579"/>
      <c r="C444" s="1074" t="s">
        <v>897</v>
      </c>
      <c r="D444" s="1065" t="s">
        <v>1591</v>
      </c>
      <c r="E444" s="1075">
        <v>12650</v>
      </c>
      <c r="F444" s="1076">
        <v>13076</v>
      </c>
      <c r="H444" s="1066"/>
      <c r="I444" s="1066"/>
      <c r="J444" s="1067"/>
      <c r="K444" s="1067"/>
    </row>
    <row r="445" spans="2:11">
      <c r="B445" s="579"/>
      <c r="C445" s="1074" t="s">
        <v>898</v>
      </c>
      <c r="D445" s="1065" t="s">
        <v>1592</v>
      </c>
      <c r="E445" s="1075">
        <v>12898</v>
      </c>
      <c r="F445" s="1076">
        <v>13312</v>
      </c>
      <c r="H445" s="1066"/>
      <c r="I445" s="1066"/>
      <c r="J445" s="1067"/>
      <c r="K445" s="1067"/>
    </row>
    <row r="446" spans="2:11">
      <c r="B446" s="579"/>
      <c r="C446" s="1074" t="s">
        <v>899</v>
      </c>
      <c r="D446" s="1065" t="s">
        <v>1593</v>
      </c>
      <c r="E446" s="1075">
        <v>13844</v>
      </c>
      <c r="F446" s="1076">
        <v>14182</v>
      </c>
      <c r="H446" s="1066"/>
      <c r="I446" s="1066"/>
      <c r="J446" s="1067"/>
      <c r="K446" s="1067"/>
    </row>
    <row r="447" spans="2:11">
      <c r="B447" s="579"/>
      <c r="C447" s="1074" t="s">
        <v>900</v>
      </c>
      <c r="D447" s="1065" t="s">
        <v>1594</v>
      </c>
      <c r="E447" s="1075">
        <v>14296</v>
      </c>
      <c r="F447" s="1076">
        <v>14786</v>
      </c>
      <c r="H447" s="1066"/>
      <c r="I447" s="1066"/>
      <c r="J447" s="1067"/>
      <c r="K447" s="1067"/>
    </row>
    <row r="448" spans="2:11">
      <c r="B448" s="579"/>
      <c r="C448" s="1074" t="s">
        <v>901</v>
      </c>
      <c r="D448" s="1065" t="s">
        <v>1595</v>
      </c>
      <c r="E448" s="1075">
        <v>20264</v>
      </c>
      <c r="F448" s="1076">
        <v>20596</v>
      </c>
      <c r="H448" s="1066"/>
      <c r="I448" s="1066"/>
      <c r="J448" s="1067"/>
      <c r="K448" s="1067"/>
    </row>
    <row r="449" spans="2:11">
      <c r="B449" s="579"/>
      <c r="C449" s="1074" t="s">
        <v>902</v>
      </c>
      <c r="D449" s="1065" t="s">
        <v>1596</v>
      </c>
      <c r="E449" s="1075">
        <v>12957</v>
      </c>
      <c r="F449" s="1076">
        <v>13185</v>
      </c>
      <c r="H449" s="1066"/>
      <c r="I449" s="1066"/>
      <c r="J449" s="1067"/>
      <c r="K449" s="1067"/>
    </row>
    <row r="450" spans="2:11">
      <c r="B450" s="579"/>
      <c r="C450" s="1074" t="s">
        <v>903</v>
      </c>
      <c r="D450" s="1065" t="s">
        <v>1597</v>
      </c>
      <c r="E450" s="1075">
        <v>12454</v>
      </c>
      <c r="F450" s="1076">
        <v>12567</v>
      </c>
      <c r="H450" s="1066"/>
      <c r="I450" s="1066"/>
      <c r="J450" s="1067"/>
      <c r="K450" s="1067"/>
    </row>
    <row r="451" spans="2:11">
      <c r="B451" s="579"/>
      <c r="C451" s="1074" t="s">
        <v>904</v>
      </c>
      <c r="D451" s="1065" t="s">
        <v>1598</v>
      </c>
      <c r="E451" s="1075">
        <v>12727</v>
      </c>
      <c r="F451" s="1076">
        <v>13279</v>
      </c>
      <c r="H451" s="1066"/>
      <c r="I451" s="1066"/>
      <c r="J451" s="1067"/>
      <c r="K451" s="1067"/>
    </row>
    <row r="452" spans="2:11">
      <c r="B452" s="579"/>
      <c r="C452" s="1074" t="s">
        <v>905</v>
      </c>
      <c r="D452" s="1065" t="s">
        <v>1599</v>
      </c>
      <c r="E452" s="1075">
        <v>20347</v>
      </c>
      <c r="F452" s="1076">
        <v>21185</v>
      </c>
      <c r="H452" s="1066"/>
      <c r="I452" s="1066"/>
      <c r="J452" s="1067"/>
      <c r="K452" s="1067"/>
    </row>
    <row r="453" spans="2:11">
      <c r="B453" s="579"/>
      <c r="C453" s="1074" t="s">
        <v>906</v>
      </c>
      <c r="D453" s="1065" t="s">
        <v>1600</v>
      </c>
      <c r="E453" s="1075">
        <v>12916</v>
      </c>
      <c r="F453" s="1076">
        <v>13558</v>
      </c>
      <c r="H453" s="1066"/>
      <c r="I453" s="1066"/>
      <c r="J453" s="1067"/>
      <c r="K453" s="1067"/>
    </row>
    <row r="454" spans="2:11">
      <c r="B454" s="579"/>
      <c r="C454" s="1074" t="s">
        <v>678</v>
      </c>
      <c r="D454" s="1065" t="s">
        <v>1601</v>
      </c>
      <c r="E454" s="1075">
        <v>15575</v>
      </c>
      <c r="F454" s="1076">
        <v>16062</v>
      </c>
      <c r="H454" s="1066"/>
      <c r="I454" s="1066"/>
      <c r="J454" s="1067"/>
      <c r="K454" s="1067"/>
    </row>
    <row r="455" spans="2:11">
      <c r="B455" s="579"/>
      <c r="C455" s="1074" t="s">
        <v>908</v>
      </c>
      <c r="D455" s="1065" t="s">
        <v>1602</v>
      </c>
      <c r="E455" s="1075">
        <v>13172</v>
      </c>
      <c r="F455" s="1076">
        <v>13864</v>
      </c>
      <c r="H455" s="1066"/>
      <c r="I455" s="1066"/>
      <c r="J455" s="1067"/>
      <c r="K455" s="1067"/>
    </row>
    <row r="456" spans="2:11">
      <c r="B456" s="579"/>
      <c r="C456" s="1074" t="s">
        <v>1075</v>
      </c>
      <c r="D456" s="1065" t="s">
        <v>1603</v>
      </c>
      <c r="E456" s="1075">
        <v>13199</v>
      </c>
      <c r="F456" s="1076">
        <v>13599</v>
      </c>
      <c r="H456" s="1066"/>
      <c r="I456" s="1066"/>
      <c r="J456" s="1067"/>
      <c r="K456" s="1067"/>
    </row>
    <row r="457" spans="2:11">
      <c r="B457" s="579"/>
      <c r="C457" s="1074" t="s">
        <v>909</v>
      </c>
      <c r="D457" s="1065" t="s">
        <v>1604</v>
      </c>
      <c r="E457" s="1075">
        <v>13445</v>
      </c>
      <c r="F457" s="1076">
        <v>13670</v>
      </c>
      <c r="H457" s="1066"/>
      <c r="I457" s="1066"/>
      <c r="J457" s="1067"/>
      <c r="K457" s="1067"/>
    </row>
    <row r="458" spans="2:11">
      <c r="B458" s="579"/>
      <c r="C458" s="1074" t="s">
        <v>910</v>
      </c>
      <c r="D458" s="1065" t="s">
        <v>1605</v>
      </c>
      <c r="E458" s="1075">
        <v>24755</v>
      </c>
      <c r="F458" s="1076">
        <v>25087</v>
      </c>
      <c r="H458" s="1066"/>
      <c r="I458" s="1066"/>
      <c r="J458" s="1067"/>
      <c r="K458" s="1067"/>
    </row>
    <row r="459" spans="2:11">
      <c r="B459" s="579"/>
      <c r="C459" s="1074" t="s">
        <v>911</v>
      </c>
      <c r="D459" s="1065" t="s">
        <v>1606</v>
      </c>
      <c r="E459" s="1075">
        <v>34704</v>
      </c>
      <c r="F459" s="1076">
        <v>36838</v>
      </c>
      <c r="H459" s="1066"/>
      <c r="I459" s="1066"/>
      <c r="J459" s="1067"/>
      <c r="K459" s="1067"/>
    </row>
    <row r="460" spans="2:11">
      <c r="B460" s="579"/>
      <c r="C460" s="1074" t="s">
        <v>912</v>
      </c>
      <c r="D460" s="1065" t="s">
        <v>1607</v>
      </c>
      <c r="E460" s="1075">
        <v>11864</v>
      </c>
      <c r="F460" s="1076">
        <v>11844</v>
      </c>
      <c r="H460" s="1066"/>
      <c r="I460" s="1066"/>
      <c r="J460" s="1067"/>
      <c r="K460" s="1067"/>
    </row>
    <row r="461" spans="2:11">
      <c r="B461" s="579"/>
      <c r="C461" s="1074" t="s">
        <v>913</v>
      </c>
      <c r="D461" s="1065" t="s">
        <v>1608</v>
      </c>
      <c r="E461" s="1075">
        <v>13146</v>
      </c>
      <c r="F461" s="1076">
        <v>13050</v>
      </c>
      <c r="H461" s="1066"/>
      <c r="I461" s="1066"/>
      <c r="J461" s="1067"/>
      <c r="K461" s="1067"/>
    </row>
    <row r="462" spans="2:11">
      <c r="B462" s="579"/>
      <c r="C462" s="1074" t="s">
        <v>914</v>
      </c>
      <c r="D462" s="1065" t="s">
        <v>1609</v>
      </c>
      <c r="E462" s="1075">
        <v>12727</v>
      </c>
      <c r="F462" s="1076">
        <v>13015</v>
      </c>
      <c r="H462" s="1066"/>
      <c r="I462" s="1066"/>
      <c r="J462" s="1067"/>
      <c r="K462" s="1067"/>
    </row>
    <row r="463" spans="2:11">
      <c r="B463" s="579"/>
      <c r="C463" s="1074" t="s">
        <v>915</v>
      </c>
      <c r="D463" s="1065" t="s">
        <v>1610</v>
      </c>
      <c r="E463" s="1075">
        <v>15053</v>
      </c>
      <c r="F463" s="1076">
        <v>15532</v>
      </c>
      <c r="H463" s="1066"/>
      <c r="I463" s="1066"/>
      <c r="J463" s="1067"/>
      <c r="K463" s="1067"/>
    </row>
    <row r="464" spans="2:11">
      <c r="B464" s="579"/>
      <c r="C464" s="1074" t="s">
        <v>916</v>
      </c>
      <c r="D464" s="1065" t="s">
        <v>1611</v>
      </c>
      <c r="E464" s="1075">
        <v>13079</v>
      </c>
      <c r="F464" s="1076">
        <v>13338</v>
      </c>
      <c r="H464" s="1066"/>
      <c r="I464" s="1066"/>
      <c r="J464" s="1067"/>
      <c r="K464" s="1067"/>
    </row>
    <row r="465" spans="2:11">
      <c r="B465" s="579"/>
      <c r="C465" s="1074" t="s">
        <v>917</v>
      </c>
      <c r="D465" s="1065" t="s">
        <v>1612</v>
      </c>
      <c r="E465" s="1075">
        <v>16767</v>
      </c>
      <c r="F465" s="1076">
        <v>17315</v>
      </c>
      <c r="H465" s="1066"/>
      <c r="I465" s="1066"/>
      <c r="J465" s="1067"/>
      <c r="K465" s="1067"/>
    </row>
    <row r="466" spans="2:11">
      <c r="B466" s="579"/>
      <c r="C466" s="1074" t="s">
        <v>918</v>
      </c>
      <c r="D466" s="1065" t="s">
        <v>1613</v>
      </c>
      <c r="E466" s="1075">
        <v>16958</v>
      </c>
      <c r="F466" s="1076">
        <v>17457</v>
      </c>
      <c r="H466" s="1066"/>
      <c r="I466" s="1066"/>
      <c r="J466" s="1067"/>
      <c r="K466" s="1067"/>
    </row>
    <row r="467" spans="2:11">
      <c r="B467" s="579"/>
      <c r="C467" s="1074" t="s">
        <v>919</v>
      </c>
      <c r="D467" s="1065" t="s">
        <v>1614</v>
      </c>
      <c r="E467" s="1075">
        <v>18507</v>
      </c>
      <c r="F467" s="1076">
        <v>19292</v>
      </c>
      <c r="H467" s="1066"/>
      <c r="I467" s="1066"/>
      <c r="J467" s="1067"/>
      <c r="K467" s="1067"/>
    </row>
    <row r="468" spans="2:11">
      <c r="B468" s="579"/>
      <c r="C468" s="1074" t="s">
        <v>920</v>
      </c>
      <c r="D468" s="1065" t="s">
        <v>1615</v>
      </c>
      <c r="E468" s="1075">
        <v>17291</v>
      </c>
      <c r="F468" s="1076">
        <v>17441</v>
      </c>
      <c r="H468" s="1066"/>
      <c r="I468" s="1066"/>
      <c r="J468" s="1067"/>
      <c r="K468" s="1067"/>
    </row>
    <row r="469" spans="2:11">
      <c r="B469" s="579"/>
      <c r="C469" s="1074" t="s">
        <v>921</v>
      </c>
      <c r="D469" s="1065" t="s">
        <v>1616</v>
      </c>
      <c r="E469" s="1075">
        <v>13845</v>
      </c>
      <c r="F469" s="1076">
        <v>14292</v>
      </c>
      <c r="H469" s="1066"/>
      <c r="I469" s="1066"/>
      <c r="J469" s="1067"/>
      <c r="K469" s="1067"/>
    </row>
    <row r="470" spans="2:11">
      <c r="B470" s="579"/>
      <c r="C470" s="1074" t="s">
        <v>922</v>
      </c>
      <c r="D470" s="1065" t="s">
        <v>1617</v>
      </c>
      <c r="E470" s="1075">
        <v>13844</v>
      </c>
      <c r="F470" s="1076">
        <v>14208</v>
      </c>
      <c r="H470" s="1066"/>
      <c r="I470" s="1066"/>
      <c r="J470" s="1067"/>
      <c r="K470" s="1067"/>
    </row>
    <row r="471" spans="2:11">
      <c r="B471" s="579"/>
      <c r="C471" s="1074" t="s">
        <v>923</v>
      </c>
      <c r="D471" s="1065" t="s">
        <v>1618</v>
      </c>
      <c r="E471" s="1075">
        <v>12678</v>
      </c>
      <c r="F471" s="1076">
        <v>12888</v>
      </c>
      <c r="H471" s="1066"/>
      <c r="I471" s="1066"/>
      <c r="J471" s="1067"/>
      <c r="K471" s="1067"/>
    </row>
    <row r="472" spans="2:11">
      <c r="B472" s="579"/>
      <c r="C472" s="1074" t="s">
        <v>924</v>
      </c>
      <c r="D472" s="1065" t="s">
        <v>1619</v>
      </c>
      <c r="E472" s="1075">
        <v>13121</v>
      </c>
      <c r="F472" s="1076">
        <v>13883</v>
      </c>
      <c r="H472" s="1066"/>
      <c r="I472" s="1066"/>
      <c r="J472" s="1067"/>
      <c r="K472" s="1067"/>
    </row>
    <row r="473" spans="2:11">
      <c r="B473" s="579"/>
      <c r="C473" s="1074" t="s">
        <v>925</v>
      </c>
      <c r="D473" s="1065" t="s">
        <v>1620</v>
      </c>
      <c r="E473" s="1075">
        <v>14262</v>
      </c>
      <c r="F473" s="1076">
        <v>14333</v>
      </c>
      <c r="H473" s="1066"/>
      <c r="I473" s="1066"/>
      <c r="J473" s="1067"/>
      <c r="K473" s="1067"/>
    </row>
    <row r="474" spans="2:11">
      <c r="B474" s="579"/>
      <c r="C474" s="1074" t="s">
        <v>926</v>
      </c>
      <c r="D474" s="1065" t="s">
        <v>1621</v>
      </c>
      <c r="E474" s="1075">
        <v>13402</v>
      </c>
      <c r="F474" s="1076">
        <v>13460</v>
      </c>
      <c r="H474" s="1066"/>
      <c r="I474" s="1066"/>
      <c r="J474" s="1067"/>
      <c r="K474" s="1067"/>
    </row>
    <row r="475" spans="2:11">
      <c r="B475" s="579"/>
      <c r="C475" s="1074" t="s">
        <v>927</v>
      </c>
      <c r="D475" s="1065" t="s">
        <v>1622</v>
      </c>
      <c r="E475" s="1075">
        <v>13005</v>
      </c>
      <c r="F475" s="1076">
        <v>13230</v>
      </c>
      <c r="H475" s="1066"/>
      <c r="I475" s="1066"/>
      <c r="J475" s="1067"/>
      <c r="K475" s="1067"/>
    </row>
    <row r="476" spans="2:11">
      <c r="B476" s="579"/>
      <c r="C476" s="1074" t="s">
        <v>928</v>
      </c>
      <c r="D476" s="1065" t="s">
        <v>1623</v>
      </c>
      <c r="E476" s="1075">
        <v>13169</v>
      </c>
      <c r="F476" s="1076">
        <v>13392</v>
      </c>
      <c r="H476" s="1066"/>
      <c r="I476" s="1066"/>
      <c r="J476" s="1067"/>
      <c r="K476" s="1067"/>
    </row>
    <row r="477" spans="2:11">
      <c r="B477" s="579"/>
      <c r="C477" s="1074" t="s">
        <v>929</v>
      </c>
      <c r="D477" s="1065" t="s">
        <v>1624</v>
      </c>
      <c r="E477" s="1075">
        <v>16657</v>
      </c>
      <c r="F477" s="1076">
        <v>16980</v>
      </c>
      <c r="H477" s="1066"/>
      <c r="I477" s="1066"/>
      <c r="J477" s="1067"/>
      <c r="K477" s="1067"/>
    </row>
    <row r="478" spans="2:11">
      <c r="B478" s="579"/>
      <c r="C478" s="1074" t="s">
        <v>930</v>
      </c>
      <c r="D478" s="1065" t="s">
        <v>1625</v>
      </c>
      <c r="E478" s="1075">
        <v>16216</v>
      </c>
      <c r="F478" s="1076">
        <v>18916</v>
      </c>
      <c r="H478" s="1066"/>
      <c r="I478" s="1066"/>
      <c r="J478" s="1067"/>
      <c r="K478" s="1067"/>
    </row>
    <row r="479" spans="2:11">
      <c r="B479" s="579"/>
      <c r="C479" s="1074" t="s">
        <v>1134</v>
      </c>
      <c r="D479" s="1065" t="s">
        <v>1626</v>
      </c>
      <c r="E479" s="1075">
        <v>11734</v>
      </c>
      <c r="F479" s="1076">
        <v>11715</v>
      </c>
      <c r="H479" s="1066"/>
      <c r="I479" s="1066"/>
      <c r="J479" s="1067"/>
      <c r="K479" s="1067"/>
    </row>
    <row r="480" spans="2:11">
      <c r="B480" s="579"/>
      <c r="C480" s="1074" t="s">
        <v>931</v>
      </c>
      <c r="D480" s="1065" t="s">
        <v>1627</v>
      </c>
      <c r="E480" s="1075">
        <v>14642</v>
      </c>
      <c r="F480" s="1076">
        <v>15137</v>
      </c>
      <c r="H480" s="1066"/>
      <c r="I480" s="1066"/>
      <c r="J480" s="1067"/>
      <c r="K480" s="1067"/>
    </row>
    <row r="481" spans="2:11">
      <c r="B481" s="579"/>
      <c r="C481" s="1074" t="s">
        <v>932</v>
      </c>
      <c r="D481" s="1065" t="s">
        <v>1628</v>
      </c>
      <c r="E481" s="1075">
        <v>16842</v>
      </c>
      <c r="F481" s="1076">
        <v>17041</v>
      </c>
      <c r="H481" s="1066"/>
      <c r="I481" s="1066"/>
      <c r="J481" s="1067"/>
      <c r="K481" s="1067"/>
    </row>
    <row r="482" spans="2:11">
      <c r="B482" s="579"/>
      <c r="C482" s="1074" t="s">
        <v>933</v>
      </c>
      <c r="D482" s="1065" t="s">
        <v>1629</v>
      </c>
      <c r="E482" s="1075">
        <v>19313</v>
      </c>
      <c r="F482" s="1076">
        <v>19684</v>
      </c>
      <c r="H482" s="1066"/>
      <c r="I482" s="1066"/>
      <c r="J482" s="1067"/>
      <c r="K482" s="1067"/>
    </row>
    <row r="483" spans="2:11">
      <c r="B483" s="579"/>
      <c r="C483" s="1074" t="s">
        <v>934</v>
      </c>
      <c r="D483" s="1065" t="s">
        <v>1630</v>
      </c>
      <c r="E483" s="1075">
        <v>15141</v>
      </c>
      <c r="F483" s="1076">
        <v>15604</v>
      </c>
      <c r="H483" s="1066"/>
      <c r="I483" s="1066"/>
      <c r="J483" s="1067"/>
      <c r="K483" s="1067"/>
    </row>
    <row r="484" spans="2:11">
      <c r="B484" s="579"/>
      <c r="C484" s="1074" t="s">
        <v>935</v>
      </c>
      <c r="D484" s="1065" t="s">
        <v>1631</v>
      </c>
      <c r="E484" s="1075">
        <v>17373</v>
      </c>
      <c r="F484" s="1076">
        <v>17595</v>
      </c>
      <c r="H484" s="1066"/>
      <c r="I484" s="1066"/>
      <c r="J484" s="1067"/>
      <c r="K484" s="1067"/>
    </row>
    <row r="485" spans="2:11">
      <c r="B485" s="579"/>
      <c r="C485" s="1074" t="s">
        <v>936</v>
      </c>
      <c r="D485" s="1065" t="s">
        <v>1632</v>
      </c>
      <c r="E485" s="1075">
        <v>40041</v>
      </c>
      <c r="F485" s="1076">
        <v>41070</v>
      </c>
      <c r="H485" s="1066"/>
      <c r="I485" s="1066"/>
      <c r="J485" s="1067"/>
      <c r="K485" s="1067"/>
    </row>
    <row r="486" spans="2:11">
      <c r="B486" s="579"/>
      <c r="C486" s="1074" t="s">
        <v>937</v>
      </c>
      <c r="D486" s="1065" t="s">
        <v>1633</v>
      </c>
      <c r="E486" s="1075">
        <v>13003</v>
      </c>
      <c r="F486" s="1076">
        <v>13082</v>
      </c>
      <c r="H486" s="1066"/>
      <c r="I486" s="1066"/>
      <c r="J486" s="1067"/>
      <c r="K486" s="1067"/>
    </row>
    <row r="487" spans="2:11">
      <c r="B487" s="579"/>
      <c r="C487" s="1074" t="s">
        <v>938</v>
      </c>
      <c r="D487" s="1065" t="s">
        <v>1634</v>
      </c>
      <c r="E487" s="1075">
        <v>11948</v>
      </c>
      <c r="F487" s="1076">
        <v>12392</v>
      </c>
      <c r="H487" s="1066"/>
      <c r="I487" s="1066"/>
      <c r="J487" s="1067"/>
      <c r="K487" s="1067"/>
    </row>
    <row r="488" spans="2:11">
      <c r="B488" s="579"/>
      <c r="C488" s="1074" t="s">
        <v>939</v>
      </c>
      <c r="D488" s="1065" t="s">
        <v>1635</v>
      </c>
      <c r="E488" s="1075">
        <v>15776</v>
      </c>
      <c r="F488" s="1076">
        <v>16661</v>
      </c>
      <c r="H488" s="1066"/>
      <c r="I488" s="1066"/>
      <c r="J488" s="1067"/>
      <c r="K488" s="1067"/>
    </row>
    <row r="489" spans="2:11">
      <c r="B489" s="579"/>
      <c r="C489" s="1074" t="s">
        <v>940</v>
      </c>
      <c r="D489" s="1065" t="s">
        <v>1636</v>
      </c>
      <c r="E489" s="1075">
        <v>23461</v>
      </c>
      <c r="F489" s="1076">
        <v>23536</v>
      </c>
      <c r="H489" s="1066"/>
      <c r="I489" s="1066"/>
      <c r="J489" s="1067"/>
      <c r="K489" s="1067"/>
    </row>
    <row r="490" spans="2:11">
      <c r="B490" s="579"/>
      <c r="C490" s="1074" t="s">
        <v>941</v>
      </c>
      <c r="D490" s="1065" t="s">
        <v>1637</v>
      </c>
      <c r="E490" s="1075">
        <v>13492</v>
      </c>
      <c r="F490" s="1076">
        <v>13564</v>
      </c>
      <c r="H490" s="1066"/>
      <c r="I490" s="1066"/>
      <c r="J490" s="1067"/>
      <c r="K490" s="1067"/>
    </row>
    <row r="491" spans="2:11">
      <c r="B491" s="579"/>
      <c r="C491" s="1074" t="s">
        <v>942</v>
      </c>
      <c r="D491" s="1065" t="s">
        <v>1638</v>
      </c>
      <c r="E491" s="1075">
        <v>23170</v>
      </c>
      <c r="F491" s="1076">
        <v>23895</v>
      </c>
      <c r="H491" s="1066"/>
      <c r="I491" s="1066"/>
      <c r="J491" s="1067"/>
      <c r="K491" s="1067"/>
    </row>
    <row r="492" spans="2:11">
      <c r="B492" s="579"/>
      <c r="C492" s="1074" t="s">
        <v>943</v>
      </c>
      <c r="D492" s="1065" t="s">
        <v>1639</v>
      </c>
      <c r="E492" s="1075">
        <v>11870</v>
      </c>
      <c r="F492" s="1076">
        <v>12327</v>
      </c>
      <c r="H492" s="1066"/>
      <c r="I492" s="1066"/>
      <c r="J492" s="1067"/>
      <c r="K492" s="1067"/>
    </row>
    <row r="493" spans="2:11">
      <c r="B493" s="579"/>
      <c r="C493" s="1074" t="s">
        <v>944</v>
      </c>
      <c r="D493" s="1065" t="s">
        <v>1640</v>
      </c>
      <c r="E493" s="1075">
        <v>13691</v>
      </c>
      <c r="F493" s="1076">
        <v>14232</v>
      </c>
      <c r="H493" s="1066"/>
      <c r="I493" s="1066"/>
      <c r="J493" s="1067"/>
      <c r="K493" s="1067"/>
    </row>
    <row r="494" spans="2:11">
      <c r="B494" s="579"/>
      <c r="C494" s="1074" t="s">
        <v>945</v>
      </c>
      <c r="D494" s="1065" t="s">
        <v>1641</v>
      </c>
      <c r="E494" s="1075">
        <v>15030</v>
      </c>
      <c r="F494" s="1076">
        <v>15993</v>
      </c>
      <c r="H494" s="1066"/>
      <c r="I494" s="1066"/>
      <c r="J494" s="1067"/>
      <c r="K494" s="1067"/>
    </row>
    <row r="495" spans="2:11">
      <c r="B495" s="579"/>
      <c r="C495" s="1074" t="s">
        <v>946</v>
      </c>
      <c r="D495" s="1065" t="s">
        <v>1642</v>
      </c>
      <c r="E495" s="1075">
        <v>11977</v>
      </c>
      <c r="F495" s="1076">
        <v>12965</v>
      </c>
      <c r="H495" s="1066"/>
      <c r="I495" s="1066"/>
      <c r="J495" s="1067"/>
      <c r="K495" s="1067"/>
    </row>
    <row r="496" spans="2:11">
      <c r="B496" s="579"/>
      <c r="C496" s="1074" t="s">
        <v>947</v>
      </c>
      <c r="D496" s="1065" t="s">
        <v>1643</v>
      </c>
      <c r="E496" s="1075">
        <v>13821</v>
      </c>
      <c r="F496" s="1076">
        <v>14245</v>
      </c>
      <c r="H496" s="1066"/>
      <c r="I496" s="1066"/>
      <c r="J496" s="1067"/>
      <c r="K496" s="1067"/>
    </row>
    <row r="497" spans="2:11">
      <c r="B497" s="579"/>
      <c r="C497" s="1074" t="s">
        <v>948</v>
      </c>
      <c r="D497" s="1065" t="s">
        <v>1644</v>
      </c>
      <c r="E497" s="1075">
        <v>24626</v>
      </c>
      <c r="F497" s="1076">
        <v>24562</v>
      </c>
      <c r="H497" s="1066"/>
      <c r="I497" s="1066"/>
      <c r="J497" s="1067"/>
      <c r="K497" s="1067"/>
    </row>
    <row r="498" spans="2:11">
      <c r="B498" s="579"/>
      <c r="C498" s="1074" t="s">
        <v>949</v>
      </c>
      <c r="D498" s="1065" t="s">
        <v>1645</v>
      </c>
      <c r="E498" s="1075">
        <v>18456</v>
      </c>
      <c r="F498" s="1076">
        <v>18487</v>
      </c>
      <c r="H498" s="1066"/>
      <c r="I498" s="1066"/>
      <c r="J498" s="1067"/>
      <c r="K498" s="1067"/>
    </row>
    <row r="499" spans="2:11">
      <c r="B499" s="579"/>
      <c r="C499" s="1074" t="s">
        <v>950</v>
      </c>
      <c r="D499" s="1065" t="s">
        <v>1646</v>
      </c>
      <c r="E499" s="1075">
        <v>10724</v>
      </c>
      <c r="F499" s="1076">
        <v>10905</v>
      </c>
      <c r="H499" s="1066"/>
      <c r="I499" s="1066"/>
      <c r="J499" s="1067"/>
      <c r="K499" s="1067"/>
    </row>
    <row r="500" spans="2:11">
      <c r="B500" s="579"/>
      <c r="C500" s="1074" t="s">
        <v>951</v>
      </c>
      <c r="D500" s="1065" t="s">
        <v>1647</v>
      </c>
      <c r="E500" s="1075">
        <v>52389</v>
      </c>
      <c r="F500" s="1076">
        <v>52520</v>
      </c>
      <c r="H500" s="1066"/>
      <c r="I500" s="1066"/>
      <c r="J500" s="1067"/>
      <c r="K500" s="1067"/>
    </row>
    <row r="501" spans="2:11">
      <c r="B501" s="579"/>
      <c r="C501" s="1074" t="s">
        <v>953</v>
      </c>
      <c r="D501" s="1065" t="s">
        <v>1648</v>
      </c>
      <c r="E501" s="1075">
        <v>13557</v>
      </c>
      <c r="F501" s="1076">
        <v>13591</v>
      </c>
      <c r="H501" s="1066"/>
      <c r="I501" s="1066"/>
      <c r="J501" s="1067"/>
      <c r="K501" s="1067"/>
    </row>
    <row r="502" spans="2:11">
      <c r="B502" s="579"/>
      <c r="C502" s="1074" t="s">
        <v>954</v>
      </c>
      <c r="D502" s="1065" t="s">
        <v>1649</v>
      </c>
      <c r="E502" s="1075">
        <v>14188</v>
      </c>
      <c r="F502" s="1076">
        <v>14284</v>
      </c>
      <c r="H502" s="1066"/>
      <c r="I502" s="1066"/>
      <c r="J502" s="1067"/>
      <c r="K502" s="1067"/>
    </row>
    <row r="503" spans="2:11">
      <c r="B503" s="579"/>
      <c r="C503" s="1074" t="s">
        <v>955</v>
      </c>
      <c r="D503" s="1065" t="s">
        <v>1650</v>
      </c>
      <c r="E503" s="1075">
        <v>12738</v>
      </c>
      <c r="F503" s="1076">
        <v>12958</v>
      </c>
      <c r="H503" s="1066"/>
      <c r="I503" s="1066"/>
      <c r="J503" s="1067"/>
      <c r="K503" s="1067"/>
    </row>
    <row r="504" spans="2:11">
      <c r="B504" s="579"/>
      <c r="C504" s="1074" t="s">
        <v>956</v>
      </c>
      <c r="D504" s="1065" t="s">
        <v>1651</v>
      </c>
      <c r="E504" s="1075">
        <v>15165</v>
      </c>
      <c r="F504" s="1076">
        <v>15490</v>
      </c>
      <c r="H504" s="1066"/>
      <c r="I504" s="1066"/>
      <c r="J504" s="1067"/>
      <c r="K504" s="1067"/>
    </row>
    <row r="505" spans="2:11">
      <c r="B505" s="579"/>
      <c r="C505" s="1074" t="s">
        <v>957</v>
      </c>
      <c r="D505" s="1065" t="s">
        <v>1652</v>
      </c>
      <c r="E505" s="1075">
        <v>17841</v>
      </c>
      <c r="F505" s="1076">
        <v>19024</v>
      </c>
      <c r="H505" s="1066"/>
      <c r="I505" s="1066"/>
      <c r="J505" s="1067"/>
      <c r="K505" s="1067"/>
    </row>
    <row r="506" spans="2:11">
      <c r="B506" s="579"/>
      <c r="C506" s="1074" t="s">
        <v>958</v>
      </c>
      <c r="D506" s="1065" t="s">
        <v>1653</v>
      </c>
      <c r="E506" s="1075">
        <v>39468</v>
      </c>
      <c r="F506" s="1076">
        <v>40932</v>
      </c>
      <c r="H506" s="1066"/>
      <c r="I506" s="1066"/>
      <c r="J506" s="1067"/>
      <c r="K506" s="1067"/>
    </row>
    <row r="507" spans="2:11">
      <c r="B507" s="579"/>
      <c r="C507" s="1074" t="s">
        <v>959</v>
      </c>
      <c r="D507" s="1065" t="s">
        <v>1654</v>
      </c>
      <c r="E507" s="1075">
        <v>11075</v>
      </c>
      <c r="F507" s="1076">
        <v>11361</v>
      </c>
      <c r="H507" s="1066"/>
      <c r="I507" s="1066"/>
      <c r="J507" s="1067"/>
      <c r="K507" s="1067"/>
    </row>
    <row r="508" spans="2:11">
      <c r="B508" s="579"/>
      <c r="C508" s="1074" t="s">
        <v>960</v>
      </c>
      <c r="D508" s="1065" t="s">
        <v>1655</v>
      </c>
      <c r="E508" s="1075">
        <v>18339</v>
      </c>
      <c r="F508" s="1076">
        <v>18618</v>
      </c>
      <c r="H508" s="1066"/>
      <c r="I508" s="1066"/>
      <c r="J508" s="1067"/>
      <c r="K508" s="1067"/>
    </row>
    <row r="509" spans="2:11">
      <c r="B509" s="579"/>
      <c r="C509" s="1074" t="s">
        <v>961</v>
      </c>
      <c r="D509" s="1065" t="s">
        <v>1656</v>
      </c>
      <c r="E509" s="1075">
        <v>11983</v>
      </c>
      <c r="F509" s="1076">
        <v>12377</v>
      </c>
      <c r="H509" s="1066"/>
      <c r="I509" s="1066"/>
      <c r="J509" s="1067"/>
      <c r="K509" s="1067"/>
    </row>
    <row r="510" spans="2:11">
      <c r="B510" s="579"/>
      <c r="C510" s="1074" t="s">
        <v>962</v>
      </c>
      <c r="D510" s="1065" t="s">
        <v>1657</v>
      </c>
      <c r="E510" s="1075">
        <v>14359</v>
      </c>
      <c r="F510" s="1076">
        <v>14040</v>
      </c>
      <c r="H510" s="1066"/>
      <c r="I510" s="1066"/>
      <c r="J510" s="1067"/>
      <c r="K510" s="1067"/>
    </row>
    <row r="511" spans="2:11">
      <c r="B511" s="579"/>
      <c r="C511" s="1074" t="s">
        <v>963</v>
      </c>
      <c r="D511" s="1065" t="s">
        <v>1658</v>
      </c>
      <c r="E511" s="1075">
        <v>18922</v>
      </c>
      <c r="F511" s="1076">
        <v>20107</v>
      </c>
      <c r="H511" s="1066"/>
      <c r="I511" s="1066"/>
      <c r="J511" s="1067"/>
      <c r="K511" s="1067"/>
    </row>
    <row r="512" spans="2:11">
      <c r="B512" s="579"/>
      <c r="C512" s="1074" t="s">
        <v>964</v>
      </c>
      <c r="D512" s="1065" t="s">
        <v>1659</v>
      </c>
      <c r="E512" s="1075">
        <v>14216</v>
      </c>
      <c r="F512" s="1076">
        <v>14316</v>
      </c>
      <c r="H512" s="1066"/>
      <c r="I512" s="1066"/>
      <c r="J512" s="1067"/>
      <c r="K512" s="1067"/>
    </row>
    <row r="513" spans="2:11">
      <c r="B513" s="579"/>
      <c r="C513" s="1074" t="s">
        <v>965</v>
      </c>
      <c r="D513" s="1065" t="s">
        <v>1660</v>
      </c>
      <c r="E513" s="1075">
        <v>20561</v>
      </c>
      <c r="F513" s="1076">
        <v>21044</v>
      </c>
      <c r="H513" s="1066"/>
      <c r="I513" s="1066"/>
      <c r="J513" s="1067"/>
      <c r="K513" s="1067"/>
    </row>
    <row r="514" spans="2:11">
      <c r="B514" s="579"/>
      <c r="C514" s="1074" t="s">
        <v>966</v>
      </c>
      <c r="D514" s="1065" t="s">
        <v>1661</v>
      </c>
      <c r="E514" s="1075">
        <v>15108</v>
      </c>
      <c r="F514" s="1076">
        <v>15495</v>
      </c>
      <c r="H514" s="1066"/>
      <c r="I514" s="1066"/>
      <c r="J514" s="1067"/>
      <c r="K514" s="1067"/>
    </row>
    <row r="515" spans="2:11">
      <c r="B515" s="579"/>
      <c r="C515" s="1074" t="s">
        <v>967</v>
      </c>
      <c r="D515" s="1065" t="s">
        <v>1662</v>
      </c>
      <c r="E515" s="1075">
        <v>13978</v>
      </c>
      <c r="F515" s="1076">
        <v>14583</v>
      </c>
      <c r="H515" s="1066"/>
      <c r="I515" s="1066"/>
      <c r="J515" s="1067"/>
      <c r="K515" s="1067"/>
    </row>
    <row r="516" spans="2:11">
      <c r="B516" s="579"/>
      <c r="C516" s="1074" t="s">
        <v>968</v>
      </c>
      <c r="D516" s="1065" t="s">
        <v>1663</v>
      </c>
      <c r="E516" s="1075">
        <v>16985</v>
      </c>
      <c r="F516" s="1076">
        <v>17119</v>
      </c>
      <c r="H516" s="1066"/>
      <c r="I516" s="1066"/>
      <c r="J516" s="1067"/>
      <c r="K516" s="1067"/>
    </row>
    <row r="517" spans="2:11">
      <c r="B517" s="579"/>
      <c r="C517" s="1074" t="s">
        <v>969</v>
      </c>
      <c r="D517" s="1065" t="s">
        <v>1664</v>
      </c>
      <c r="E517" s="1075">
        <v>18795</v>
      </c>
      <c r="F517" s="1076">
        <v>19344</v>
      </c>
      <c r="H517" s="1066"/>
      <c r="I517" s="1066"/>
      <c r="J517" s="1067"/>
      <c r="K517" s="1067"/>
    </row>
    <row r="518" spans="2:11">
      <c r="B518" s="579"/>
      <c r="C518" s="1074" t="s">
        <v>970</v>
      </c>
      <c r="D518" s="1065" t="s">
        <v>1665</v>
      </c>
      <c r="E518" s="1075">
        <v>18572</v>
      </c>
      <c r="F518" s="1076">
        <v>18964</v>
      </c>
      <c r="H518" s="1066"/>
      <c r="I518" s="1066"/>
      <c r="J518" s="1067"/>
      <c r="K518" s="1067"/>
    </row>
    <row r="519" spans="2:11">
      <c r="B519" s="579"/>
      <c r="C519" s="1074" t="s">
        <v>971</v>
      </c>
      <c r="D519" s="1065" t="s">
        <v>1666</v>
      </c>
      <c r="E519" s="1075">
        <v>19043</v>
      </c>
      <c r="F519" s="1076">
        <v>19803</v>
      </c>
      <c r="H519" s="1066"/>
      <c r="I519" s="1066"/>
      <c r="J519" s="1067"/>
      <c r="K519" s="1067"/>
    </row>
    <row r="520" spans="2:11">
      <c r="B520" s="579"/>
      <c r="C520" s="1074" t="s">
        <v>972</v>
      </c>
      <c r="D520" s="1065" t="s">
        <v>1667</v>
      </c>
      <c r="E520" s="1075">
        <v>22495</v>
      </c>
      <c r="F520" s="1076">
        <v>22785</v>
      </c>
      <c r="H520" s="1066"/>
      <c r="I520" s="1066"/>
      <c r="J520" s="1067"/>
      <c r="K520" s="1067"/>
    </row>
    <row r="521" spans="2:11">
      <c r="B521" s="579"/>
      <c r="C521" s="1074" t="s">
        <v>974</v>
      </c>
      <c r="D521" s="1065" t="s">
        <v>1668</v>
      </c>
      <c r="E521" s="1075">
        <v>18704</v>
      </c>
      <c r="F521" s="1076">
        <v>19551</v>
      </c>
      <c r="H521" s="1066"/>
      <c r="I521" s="1066"/>
      <c r="J521" s="1067"/>
      <c r="K521" s="1067"/>
    </row>
    <row r="522" spans="2:11">
      <c r="B522" s="579"/>
      <c r="C522" s="1074" t="s">
        <v>975</v>
      </c>
      <c r="D522" s="1065" t="s">
        <v>1669</v>
      </c>
      <c r="E522" s="1075">
        <v>11302</v>
      </c>
      <c r="F522" s="1076">
        <v>11206</v>
      </c>
      <c r="H522" s="1066"/>
      <c r="I522" s="1066"/>
      <c r="J522" s="1067"/>
      <c r="K522" s="1067"/>
    </row>
    <row r="523" spans="2:11">
      <c r="B523" s="579"/>
      <c r="C523" s="1074" t="s">
        <v>976</v>
      </c>
      <c r="D523" s="1065" t="s">
        <v>1670</v>
      </c>
      <c r="E523" s="1075">
        <v>14077</v>
      </c>
      <c r="F523" s="1076">
        <v>14589</v>
      </c>
      <c r="H523" s="1066"/>
      <c r="I523" s="1066"/>
      <c r="J523" s="1067"/>
      <c r="K523" s="1067"/>
    </row>
    <row r="524" spans="2:11">
      <c r="B524" s="579"/>
      <c r="C524" s="1074" t="s">
        <v>977</v>
      </c>
      <c r="D524" s="1065" t="s">
        <v>1671</v>
      </c>
      <c r="E524" s="1075">
        <v>21910</v>
      </c>
      <c r="F524" s="1076">
        <v>22644</v>
      </c>
      <c r="H524" s="1066"/>
      <c r="I524" s="1066"/>
      <c r="J524" s="1067"/>
      <c r="K524" s="1067"/>
    </row>
    <row r="525" spans="2:11">
      <c r="B525" s="579"/>
      <c r="C525" s="1074" t="s">
        <v>978</v>
      </c>
      <c r="D525" s="1065" t="s">
        <v>1672</v>
      </c>
      <c r="E525" s="1075">
        <v>19532</v>
      </c>
      <c r="F525" s="1076">
        <v>19848</v>
      </c>
      <c r="H525" s="1066"/>
      <c r="I525" s="1066"/>
      <c r="J525" s="1067"/>
      <c r="K525" s="1067"/>
    </row>
    <row r="526" spans="2:11">
      <c r="B526" s="579"/>
      <c r="C526" s="1074" t="s">
        <v>979</v>
      </c>
      <c r="D526" s="1065" t="s">
        <v>1673</v>
      </c>
      <c r="E526" s="1075">
        <v>14661</v>
      </c>
      <c r="F526" s="1076">
        <v>15181</v>
      </c>
      <c r="H526" s="1066"/>
      <c r="I526" s="1066"/>
      <c r="J526" s="1067"/>
      <c r="K526" s="1067"/>
    </row>
    <row r="527" spans="2:11">
      <c r="B527" s="579"/>
      <c r="C527" s="1074" t="s">
        <v>980</v>
      </c>
      <c r="D527" s="1065" t="s">
        <v>1674</v>
      </c>
      <c r="E527" s="1075">
        <v>11392</v>
      </c>
      <c r="F527" s="1076">
        <v>11892</v>
      </c>
      <c r="H527" s="1066"/>
      <c r="I527" s="1066"/>
      <c r="J527" s="1067"/>
      <c r="K527" s="1067"/>
    </row>
    <row r="528" spans="2:11">
      <c r="B528" s="579"/>
      <c r="C528" s="1074" t="s">
        <v>981</v>
      </c>
      <c r="D528" s="1065" t="s">
        <v>1675</v>
      </c>
      <c r="E528" s="1075">
        <v>29846</v>
      </c>
      <c r="F528" s="1076">
        <v>31073</v>
      </c>
      <c r="H528" s="1066"/>
      <c r="I528" s="1066"/>
      <c r="J528" s="1067"/>
      <c r="K528" s="1067"/>
    </row>
    <row r="529" spans="2:11">
      <c r="B529" s="579"/>
      <c r="C529" s="1074" t="s">
        <v>982</v>
      </c>
      <c r="D529" s="1065" t="s">
        <v>1676</v>
      </c>
      <c r="E529" s="1075">
        <v>17341</v>
      </c>
      <c r="F529" s="1076">
        <v>17336</v>
      </c>
      <c r="H529" s="1066"/>
      <c r="I529" s="1066"/>
      <c r="J529" s="1067"/>
      <c r="K529" s="1067"/>
    </row>
    <row r="530" spans="2:11">
      <c r="B530" s="579"/>
      <c r="C530" s="1074" t="s">
        <v>1038</v>
      </c>
      <c r="D530" s="1065" t="s">
        <v>1677</v>
      </c>
      <c r="E530" s="1075">
        <v>16415</v>
      </c>
      <c r="F530" s="1076">
        <v>17247</v>
      </c>
      <c r="H530" s="1066"/>
      <c r="I530" s="1066"/>
      <c r="J530" s="1067"/>
      <c r="K530" s="1067"/>
    </row>
    <row r="531" spans="2:11">
      <c r="B531" s="579"/>
      <c r="C531" s="1074" t="s">
        <v>983</v>
      </c>
      <c r="D531" s="1065" t="s">
        <v>1678</v>
      </c>
      <c r="E531" s="1075">
        <v>3033</v>
      </c>
      <c r="F531" s="1076">
        <v>3150</v>
      </c>
      <c r="H531" s="1066"/>
      <c r="I531" s="1066"/>
      <c r="J531" s="1067"/>
      <c r="K531" s="1067"/>
    </row>
    <row r="532" spans="2:11">
      <c r="B532" s="579"/>
      <c r="C532" s="1074" t="s">
        <v>984</v>
      </c>
      <c r="D532" s="1065" t="s">
        <v>1679</v>
      </c>
      <c r="E532" s="1075">
        <v>15517</v>
      </c>
      <c r="F532" s="1076">
        <v>16437</v>
      </c>
      <c r="H532" s="1066"/>
      <c r="I532" s="1066"/>
      <c r="J532" s="1067"/>
      <c r="K532" s="1067"/>
    </row>
    <row r="533" spans="2:11">
      <c r="B533" s="579"/>
      <c r="C533" s="1074" t="s">
        <v>985</v>
      </c>
      <c r="D533" s="1065" t="s">
        <v>1680</v>
      </c>
      <c r="E533" s="1075">
        <v>15545</v>
      </c>
      <c r="F533" s="1076">
        <v>16080</v>
      </c>
      <c r="H533" s="1066"/>
      <c r="I533" s="1066"/>
      <c r="J533" s="1067"/>
      <c r="K533" s="1067"/>
    </row>
    <row r="534" spans="2:11">
      <c r="B534" s="579"/>
      <c r="C534" s="1074" t="s">
        <v>986</v>
      </c>
      <c r="D534" s="1065" t="s">
        <v>1681</v>
      </c>
      <c r="E534" s="1075">
        <v>14667</v>
      </c>
      <c r="F534" s="1076">
        <v>15304</v>
      </c>
      <c r="H534" s="1066"/>
      <c r="I534" s="1066"/>
      <c r="J534" s="1067"/>
      <c r="K534" s="1067"/>
    </row>
    <row r="535" spans="2:11">
      <c r="B535" s="579"/>
      <c r="C535" s="1074" t="s">
        <v>987</v>
      </c>
      <c r="D535" s="1065" t="s">
        <v>1682</v>
      </c>
      <c r="E535" s="1075">
        <v>13417</v>
      </c>
      <c r="F535" s="1076">
        <v>13923</v>
      </c>
      <c r="H535" s="1066"/>
      <c r="I535" s="1066"/>
      <c r="J535" s="1067"/>
      <c r="K535" s="1067"/>
    </row>
    <row r="536" spans="2:11">
      <c r="B536" s="579"/>
      <c r="C536" s="1074" t="s">
        <v>988</v>
      </c>
      <c r="D536" s="1065" t="s">
        <v>1683</v>
      </c>
      <c r="E536" s="1075">
        <v>16032</v>
      </c>
      <c r="F536" s="1076">
        <v>16404</v>
      </c>
      <c r="H536" s="1066"/>
      <c r="I536" s="1066"/>
      <c r="J536" s="1067"/>
      <c r="K536" s="1067"/>
    </row>
    <row r="537" spans="2:11">
      <c r="B537" s="579"/>
      <c r="C537" s="1074" t="s">
        <v>989</v>
      </c>
      <c r="D537" s="1065" t="s">
        <v>1684</v>
      </c>
      <c r="E537" s="1075">
        <v>12297</v>
      </c>
      <c r="F537" s="1076">
        <v>12472</v>
      </c>
      <c r="H537" s="1066"/>
      <c r="I537" s="1066"/>
      <c r="J537" s="1067"/>
      <c r="K537" s="1067"/>
    </row>
    <row r="538" spans="2:11">
      <c r="B538" s="579"/>
      <c r="C538" s="1074" t="s">
        <v>990</v>
      </c>
      <c r="D538" s="1065" t="s">
        <v>1685</v>
      </c>
      <c r="E538" s="1075">
        <v>13981</v>
      </c>
      <c r="F538" s="1076">
        <v>14479</v>
      </c>
      <c r="H538" s="1066"/>
      <c r="I538" s="1066"/>
      <c r="J538" s="1067"/>
      <c r="K538" s="1067"/>
    </row>
    <row r="539" spans="2:11">
      <c r="B539" s="579"/>
      <c r="C539" s="1074" t="s">
        <v>991</v>
      </c>
      <c r="D539" s="1065" t="s">
        <v>1686</v>
      </c>
      <c r="E539" s="1075">
        <v>13672</v>
      </c>
      <c r="F539" s="1076">
        <v>14129</v>
      </c>
      <c r="H539" s="1066"/>
      <c r="I539" s="1066"/>
      <c r="J539" s="1067"/>
      <c r="K539" s="1067"/>
    </row>
    <row r="540" spans="2:11">
      <c r="B540" s="579"/>
      <c r="C540" s="1074" t="s">
        <v>992</v>
      </c>
      <c r="D540" s="1065" t="s">
        <v>1687</v>
      </c>
      <c r="E540" s="1075">
        <v>17737</v>
      </c>
      <c r="F540" s="1076">
        <v>18007</v>
      </c>
      <c r="H540" s="1066"/>
      <c r="I540" s="1066"/>
      <c r="J540" s="1067"/>
      <c r="K540" s="1067"/>
    </row>
    <row r="541" spans="2:11">
      <c r="B541" s="579"/>
      <c r="C541" s="1074" t="s">
        <v>993</v>
      </c>
      <c r="D541" s="1065" t="s">
        <v>1688</v>
      </c>
      <c r="E541" s="1075">
        <v>24450</v>
      </c>
      <c r="F541" s="1076">
        <v>24704</v>
      </c>
      <c r="H541" s="1066"/>
      <c r="I541" s="1066"/>
      <c r="J541" s="1067"/>
      <c r="K541" s="1067"/>
    </row>
    <row r="542" spans="2:11">
      <c r="B542" s="579"/>
      <c r="C542" s="1074" t="s">
        <v>994</v>
      </c>
      <c r="D542" s="1065" t="s">
        <v>1689</v>
      </c>
      <c r="E542" s="1075">
        <v>14840</v>
      </c>
      <c r="F542" s="1076">
        <v>14896</v>
      </c>
      <c r="H542" s="1066"/>
      <c r="I542" s="1066"/>
      <c r="J542" s="1067"/>
      <c r="K542" s="1067"/>
    </row>
    <row r="543" spans="2:11">
      <c r="B543" s="579"/>
      <c r="C543" s="1074" t="s">
        <v>995</v>
      </c>
      <c r="D543" s="1065" t="s">
        <v>1690</v>
      </c>
      <c r="E543" s="1075">
        <v>13614</v>
      </c>
      <c r="F543" s="1076">
        <v>14302</v>
      </c>
      <c r="H543" s="1066"/>
      <c r="I543" s="1066"/>
      <c r="J543" s="1067"/>
      <c r="K543" s="1067"/>
    </row>
    <row r="544" spans="2:11">
      <c r="B544" s="579"/>
      <c r="C544" s="1074" t="s">
        <v>996</v>
      </c>
      <c r="D544" s="1065" t="s">
        <v>1691</v>
      </c>
      <c r="E544" s="1075">
        <v>14074</v>
      </c>
      <c r="F544" s="1076">
        <v>14505</v>
      </c>
      <c r="H544" s="1066"/>
      <c r="I544" s="1066"/>
      <c r="J544" s="1067"/>
      <c r="K544" s="1067"/>
    </row>
    <row r="545" spans="2:11">
      <c r="B545" s="579"/>
      <c r="C545" s="1074" t="s">
        <v>997</v>
      </c>
      <c r="D545" s="1065" t="s">
        <v>1692</v>
      </c>
      <c r="E545" s="1075">
        <v>14120</v>
      </c>
      <c r="F545" s="1076">
        <v>14750</v>
      </c>
      <c r="H545" s="1066"/>
      <c r="I545" s="1066"/>
      <c r="J545" s="1067"/>
      <c r="K545" s="1067"/>
    </row>
    <row r="546" spans="2:11">
      <c r="B546" s="579"/>
      <c r="C546" s="1074" t="s">
        <v>998</v>
      </c>
      <c r="D546" s="1065" t="s">
        <v>1693</v>
      </c>
      <c r="E546" s="1075">
        <v>13782</v>
      </c>
      <c r="F546" s="1076">
        <v>13931</v>
      </c>
      <c r="H546" s="1066"/>
      <c r="I546" s="1066"/>
      <c r="J546" s="1067"/>
      <c r="K546" s="1067"/>
    </row>
    <row r="547" spans="2:11">
      <c r="B547" s="579"/>
      <c r="C547" s="1074" t="s">
        <v>999</v>
      </c>
      <c r="D547" s="1065" t="s">
        <v>1694</v>
      </c>
      <c r="E547" s="1075">
        <v>19487</v>
      </c>
      <c r="F547" s="1076">
        <v>20697</v>
      </c>
      <c r="H547" s="1066"/>
      <c r="I547" s="1066"/>
      <c r="J547" s="1067"/>
      <c r="K547" s="1067"/>
    </row>
    <row r="548" spans="2:11">
      <c r="B548" s="579"/>
      <c r="C548" s="1074" t="s">
        <v>1000</v>
      </c>
      <c r="D548" s="1065" t="s">
        <v>1695</v>
      </c>
      <c r="E548" s="1075">
        <v>12585</v>
      </c>
      <c r="F548" s="1076">
        <v>12786</v>
      </c>
      <c r="H548" s="1066"/>
      <c r="I548" s="1066"/>
      <c r="J548" s="1067"/>
      <c r="K548" s="1067"/>
    </row>
    <row r="549" spans="2:11">
      <c r="B549" s="579"/>
      <c r="C549" s="1074" t="s">
        <v>1001</v>
      </c>
      <c r="D549" s="1065" t="s">
        <v>1696</v>
      </c>
      <c r="E549" s="1075">
        <v>12278</v>
      </c>
      <c r="F549" s="1076">
        <v>12218</v>
      </c>
      <c r="H549" s="1066"/>
      <c r="I549" s="1066"/>
      <c r="J549" s="1067"/>
      <c r="K549" s="1067"/>
    </row>
    <row r="550" spans="2:11">
      <c r="B550" s="579"/>
      <c r="C550" s="1074" t="s">
        <v>1002</v>
      </c>
      <c r="D550" s="1065" t="s">
        <v>1697</v>
      </c>
      <c r="E550" s="1075">
        <v>13312</v>
      </c>
      <c r="F550" s="1076">
        <v>13540</v>
      </c>
      <c r="H550" s="1066"/>
      <c r="I550" s="1066"/>
      <c r="J550" s="1067"/>
      <c r="K550" s="1067"/>
    </row>
    <row r="551" spans="2:11">
      <c r="B551" s="579"/>
      <c r="C551" s="1074" t="s">
        <v>1003</v>
      </c>
      <c r="D551" s="1065" t="s">
        <v>1698</v>
      </c>
      <c r="E551" s="1075">
        <v>17477</v>
      </c>
      <c r="F551" s="1076">
        <v>17804</v>
      </c>
      <c r="H551" s="1066"/>
      <c r="I551" s="1066"/>
      <c r="J551" s="1067"/>
      <c r="K551" s="1067"/>
    </row>
    <row r="552" spans="2:11">
      <c r="B552" s="579"/>
      <c r="C552" s="1074" t="s">
        <v>1004</v>
      </c>
      <c r="D552" s="1065" t="s">
        <v>1699</v>
      </c>
      <c r="E552" s="1075">
        <v>12356</v>
      </c>
      <c r="F552" s="1076">
        <v>12802</v>
      </c>
      <c r="H552" s="1066"/>
      <c r="I552" s="1066"/>
      <c r="J552" s="1067"/>
      <c r="K552" s="1067"/>
    </row>
    <row r="553" spans="2:11">
      <c r="B553" s="579"/>
      <c r="C553" s="1074" t="s">
        <v>1005</v>
      </c>
      <c r="D553" s="1065" t="s">
        <v>1700</v>
      </c>
      <c r="E553" s="1075">
        <v>14080</v>
      </c>
      <c r="F553" s="1076">
        <v>14545</v>
      </c>
      <c r="H553" s="1066"/>
      <c r="I553" s="1066"/>
      <c r="J553" s="1067"/>
      <c r="K553" s="1067"/>
    </row>
    <row r="554" spans="2:11">
      <c r="B554" s="579"/>
      <c r="C554" s="1074" t="s">
        <v>1006</v>
      </c>
      <c r="D554" s="1065" t="s">
        <v>1701</v>
      </c>
      <c r="E554" s="1075">
        <v>15959</v>
      </c>
      <c r="F554" s="1076">
        <v>16703</v>
      </c>
      <c r="H554" s="1066"/>
      <c r="I554" s="1066"/>
      <c r="J554" s="1067"/>
      <c r="K554" s="1067"/>
    </row>
    <row r="555" spans="2:11">
      <c r="B555" s="579"/>
      <c r="C555" s="1074" t="s">
        <v>1007</v>
      </c>
      <c r="D555" s="1065" t="s">
        <v>1702</v>
      </c>
      <c r="E555" s="1075">
        <v>28919</v>
      </c>
      <c r="F555" s="1076">
        <v>29390</v>
      </c>
      <c r="H555" s="1066"/>
      <c r="I555" s="1066"/>
      <c r="J555" s="1067"/>
      <c r="K555" s="1067"/>
    </row>
    <row r="556" spans="2:11">
      <c r="B556" s="579"/>
      <c r="C556" s="1074" t="s">
        <v>1008</v>
      </c>
      <c r="D556" s="1065" t="s">
        <v>1703</v>
      </c>
      <c r="E556" s="1075">
        <v>12939</v>
      </c>
      <c r="F556" s="1076">
        <v>13387</v>
      </c>
      <c r="H556" s="1066"/>
      <c r="I556" s="1066"/>
      <c r="J556" s="1067"/>
      <c r="K556" s="1067"/>
    </row>
    <row r="557" spans="2:11">
      <c r="B557" s="579"/>
      <c r="C557" s="1074" t="s">
        <v>1009</v>
      </c>
      <c r="D557" s="1065" t="s">
        <v>1704</v>
      </c>
      <c r="E557" s="1075">
        <v>12222</v>
      </c>
      <c r="F557" s="1076">
        <v>12490</v>
      </c>
      <c r="H557" s="1066"/>
      <c r="I557" s="1066"/>
      <c r="J557" s="1067"/>
      <c r="K557" s="1067"/>
    </row>
    <row r="558" spans="2:11">
      <c r="B558" s="579"/>
      <c r="C558" s="1074" t="s">
        <v>1010</v>
      </c>
      <c r="D558" s="1065" t="s">
        <v>1705</v>
      </c>
      <c r="E558" s="1075">
        <v>11996</v>
      </c>
      <c r="F558" s="1076">
        <v>12554</v>
      </c>
      <c r="H558" s="1066"/>
      <c r="I558" s="1066"/>
      <c r="J558" s="1067"/>
      <c r="K558" s="1067"/>
    </row>
    <row r="559" spans="2:11">
      <c r="B559" s="579"/>
      <c r="C559" s="1074" t="s">
        <v>1012</v>
      </c>
      <c r="D559" s="1065" t="s">
        <v>1706</v>
      </c>
      <c r="E559" s="1075">
        <v>17650</v>
      </c>
      <c r="F559" s="1076">
        <v>18075</v>
      </c>
      <c r="H559" s="1066"/>
      <c r="I559" s="1066"/>
      <c r="J559" s="1067"/>
      <c r="K559" s="1067"/>
    </row>
    <row r="560" spans="2:11">
      <c r="B560" s="579"/>
      <c r="C560" s="1074" t="s">
        <v>1013</v>
      </c>
      <c r="D560" s="1065" t="s">
        <v>1707</v>
      </c>
      <c r="E560" s="1075">
        <v>12790</v>
      </c>
      <c r="F560" s="1076">
        <v>12367</v>
      </c>
      <c r="H560" s="1066"/>
      <c r="I560" s="1066"/>
      <c r="J560" s="1067"/>
      <c r="K560" s="1067"/>
    </row>
    <row r="561" spans="2:11">
      <c r="B561" s="579"/>
      <c r="C561" s="1074" t="s">
        <v>1014</v>
      </c>
      <c r="D561" s="1065" t="s">
        <v>1708</v>
      </c>
      <c r="E561" s="1075">
        <v>14073</v>
      </c>
      <c r="F561" s="1076">
        <v>14689</v>
      </c>
      <c r="H561" s="1066"/>
      <c r="I561" s="1066"/>
      <c r="J561" s="1067"/>
      <c r="K561" s="1067"/>
    </row>
    <row r="562" spans="2:11">
      <c r="B562" s="579"/>
      <c r="C562" s="1074" t="s">
        <v>1015</v>
      </c>
      <c r="D562" s="1065" t="s">
        <v>1709</v>
      </c>
      <c r="E562" s="1075">
        <v>13301</v>
      </c>
      <c r="F562" s="1076">
        <v>13635</v>
      </c>
      <c r="H562" s="1066"/>
      <c r="I562" s="1066"/>
      <c r="J562" s="1067"/>
      <c r="K562" s="1067"/>
    </row>
    <row r="563" spans="2:11">
      <c r="B563" s="579"/>
      <c r="C563" s="1074" t="s">
        <v>1016</v>
      </c>
      <c r="D563" s="1065" t="s">
        <v>1710</v>
      </c>
      <c r="E563" s="1075">
        <v>15736</v>
      </c>
      <c r="F563" s="1076">
        <v>16162</v>
      </c>
      <c r="H563" s="1066"/>
      <c r="I563" s="1066"/>
      <c r="J563" s="1067"/>
      <c r="K563" s="1067"/>
    </row>
    <row r="564" spans="2:11">
      <c r="B564" s="579"/>
      <c r="C564" s="1074" t="s">
        <v>1017</v>
      </c>
      <c r="D564" s="1065" t="s">
        <v>1711</v>
      </c>
      <c r="E564" s="1075">
        <v>13394</v>
      </c>
      <c r="F564" s="1076">
        <v>13390</v>
      </c>
      <c r="H564" s="1066"/>
      <c r="I564" s="1066"/>
      <c r="J564" s="1067"/>
      <c r="K564" s="1067"/>
    </row>
    <row r="565" spans="2:11">
      <c r="B565" s="579"/>
      <c r="C565" s="1074" t="s">
        <v>1018</v>
      </c>
      <c r="D565" s="1065" t="s">
        <v>1712</v>
      </c>
      <c r="E565" s="1075">
        <v>12918</v>
      </c>
      <c r="F565" s="1076">
        <v>13196</v>
      </c>
      <c r="H565" s="1066"/>
      <c r="I565" s="1066"/>
      <c r="J565" s="1067"/>
      <c r="K565" s="1067"/>
    </row>
    <row r="566" spans="2:11">
      <c r="B566" s="579"/>
      <c r="C566" s="1074" t="s">
        <v>1019</v>
      </c>
      <c r="D566" s="1065" t="s">
        <v>1713</v>
      </c>
      <c r="E566" s="1075">
        <v>18748</v>
      </c>
      <c r="F566" s="1076">
        <v>19134</v>
      </c>
      <c r="H566" s="1066"/>
      <c r="I566" s="1066"/>
      <c r="J566" s="1067"/>
      <c r="K566" s="1067"/>
    </row>
    <row r="567" spans="2:11">
      <c r="B567" s="579"/>
      <c r="C567" s="1074" t="s">
        <v>1020</v>
      </c>
      <c r="D567" s="1065" t="s">
        <v>1714</v>
      </c>
      <c r="E567" s="1075">
        <v>13910</v>
      </c>
      <c r="F567" s="1076">
        <v>14280</v>
      </c>
      <c r="H567" s="1066"/>
      <c r="I567" s="1066"/>
      <c r="J567" s="1067"/>
      <c r="K567" s="1067"/>
    </row>
    <row r="568" spans="2:11">
      <c r="B568" s="579"/>
      <c r="C568" s="1074" t="s">
        <v>1021</v>
      </c>
      <c r="D568" s="1065" t="s">
        <v>1715</v>
      </c>
      <c r="E568" s="1075">
        <v>18366</v>
      </c>
      <c r="F568" s="1076">
        <v>18715</v>
      </c>
      <c r="H568" s="1066"/>
      <c r="I568" s="1066"/>
      <c r="J568" s="1067"/>
      <c r="K568" s="1067"/>
    </row>
    <row r="569" spans="2:11">
      <c r="B569" s="579"/>
      <c r="C569" s="1074" t="s">
        <v>1022</v>
      </c>
      <c r="D569" s="1065" t="s">
        <v>1716</v>
      </c>
      <c r="E569" s="1075">
        <v>11859</v>
      </c>
      <c r="F569" s="1076">
        <v>12249</v>
      </c>
      <c r="H569" s="1066"/>
      <c r="I569" s="1066"/>
      <c r="J569" s="1067"/>
      <c r="K569" s="1067"/>
    </row>
    <row r="570" spans="2:11">
      <c r="B570" s="579"/>
      <c r="C570" s="1074" t="s">
        <v>1023</v>
      </c>
      <c r="D570" s="1065" t="s">
        <v>1717</v>
      </c>
      <c r="E570" s="1075">
        <v>18010</v>
      </c>
      <c r="F570" s="1076">
        <v>18705</v>
      </c>
      <c r="H570" s="1066"/>
      <c r="I570" s="1066"/>
      <c r="J570" s="1067"/>
      <c r="K570" s="1067"/>
    </row>
    <row r="571" spans="2:11">
      <c r="B571" s="579"/>
      <c r="C571" s="1074" t="s">
        <v>1024</v>
      </c>
      <c r="D571" s="1065" t="s">
        <v>1718</v>
      </c>
      <c r="E571" s="1075">
        <v>10964</v>
      </c>
      <c r="F571" s="1076">
        <v>11296</v>
      </c>
      <c r="H571" s="1066"/>
      <c r="I571" s="1066"/>
      <c r="J571" s="1067"/>
      <c r="K571" s="1067"/>
    </row>
    <row r="572" spans="2:11">
      <c r="B572" s="579"/>
      <c r="C572" s="1074" t="s">
        <v>1025</v>
      </c>
      <c r="D572" s="1065" t="s">
        <v>1719</v>
      </c>
      <c r="E572" s="1075">
        <v>14206</v>
      </c>
      <c r="F572" s="1076">
        <v>14111</v>
      </c>
      <c r="H572" s="1066"/>
      <c r="I572" s="1066"/>
      <c r="J572" s="1067"/>
      <c r="K572" s="1067"/>
    </row>
    <row r="573" spans="2:11">
      <c r="B573" s="579"/>
      <c r="C573" s="1074" t="s">
        <v>1026</v>
      </c>
      <c r="D573" s="1065" t="s">
        <v>1720</v>
      </c>
      <c r="E573" s="1075">
        <v>14633</v>
      </c>
      <c r="F573" s="1076">
        <v>14885</v>
      </c>
      <c r="H573" s="1066"/>
      <c r="I573" s="1066"/>
      <c r="J573" s="1067"/>
      <c r="K573" s="1067"/>
    </row>
    <row r="574" spans="2:11">
      <c r="B574" s="579"/>
      <c r="C574" s="1074" t="s">
        <v>1027</v>
      </c>
      <c r="D574" s="1065" t="s">
        <v>1721</v>
      </c>
      <c r="E574" s="1075">
        <v>17210</v>
      </c>
      <c r="F574" s="1076">
        <v>17609</v>
      </c>
      <c r="H574" s="1066"/>
      <c r="I574" s="1066"/>
      <c r="J574" s="1067"/>
      <c r="K574" s="1067"/>
    </row>
    <row r="575" spans="2:11">
      <c r="B575" s="579"/>
      <c r="C575" s="1074" t="s">
        <v>1028</v>
      </c>
      <c r="D575" s="1065" t="s">
        <v>1722</v>
      </c>
      <c r="E575" s="1075">
        <v>14868</v>
      </c>
      <c r="F575" s="1076">
        <v>15265</v>
      </c>
      <c r="H575" s="1066"/>
      <c r="I575" s="1066"/>
      <c r="J575" s="1067"/>
      <c r="K575" s="1067"/>
    </row>
    <row r="576" spans="2:11">
      <c r="B576" s="579"/>
      <c r="C576" s="1074" t="s">
        <v>1029</v>
      </c>
      <c r="D576" s="1065" t="s">
        <v>1723</v>
      </c>
      <c r="E576" s="1075">
        <v>26279</v>
      </c>
      <c r="F576" s="1076">
        <v>26429</v>
      </c>
      <c r="H576" s="1066"/>
      <c r="I576" s="1066"/>
      <c r="J576" s="1067"/>
      <c r="K576" s="1067"/>
    </row>
    <row r="577" spans="2:11">
      <c r="B577" s="579"/>
      <c r="C577" s="1074" t="s">
        <v>1030</v>
      </c>
      <c r="D577" s="1065" t="s">
        <v>1724</v>
      </c>
      <c r="E577" s="1075">
        <v>14585</v>
      </c>
      <c r="F577" s="1076">
        <v>15112</v>
      </c>
      <c r="H577" s="1066"/>
      <c r="I577" s="1066"/>
      <c r="J577" s="1067"/>
      <c r="K577" s="1067"/>
    </row>
    <row r="578" spans="2:11">
      <c r="B578" s="579"/>
      <c r="C578" s="1074" t="s">
        <v>1031</v>
      </c>
      <c r="D578" s="1065" t="s">
        <v>1725</v>
      </c>
      <c r="E578" s="1075">
        <v>19364</v>
      </c>
      <c r="F578" s="1076">
        <v>19972</v>
      </c>
      <c r="H578" s="1066"/>
      <c r="I578" s="1066"/>
      <c r="J578" s="1067"/>
      <c r="K578" s="1067"/>
    </row>
    <row r="579" spans="2:11">
      <c r="B579" s="579"/>
      <c r="C579" s="1074" t="s">
        <v>1032</v>
      </c>
      <c r="D579" s="1065" t="s">
        <v>1726</v>
      </c>
      <c r="E579" s="1075">
        <v>12877</v>
      </c>
      <c r="F579" s="1076">
        <v>13463</v>
      </c>
      <c r="H579" s="1066"/>
      <c r="I579" s="1066"/>
      <c r="J579" s="1067"/>
      <c r="K579" s="1067"/>
    </row>
    <row r="580" spans="2:11">
      <c r="B580" s="579"/>
      <c r="C580" s="1074" t="s">
        <v>1033</v>
      </c>
      <c r="D580" s="1065" t="s">
        <v>1727</v>
      </c>
      <c r="E580" s="1075">
        <v>18189</v>
      </c>
      <c r="F580" s="1076">
        <v>18647</v>
      </c>
      <c r="H580" s="1066"/>
      <c r="I580" s="1066"/>
      <c r="J580" s="1067"/>
      <c r="K580" s="1067"/>
    </row>
    <row r="581" spans="2:11">
      <c r="B581" s="579"/>
      <c r="C581" s="1074" t="s">
        <v>1034</v>
      </c>
      <c r="D581" s="1065" t="s">
        <v>1728</v>
      </c>
      <c r="E581" s="1075">
        <v>12606</v>
      </c>
      <c r="F581" s="1076">
        <v>12882</v>
      </c>
      <c r="H581" s="1066"/>
      <c r="I581" s="1066"/>
      <c r="J581" s="1067"/>
      <c r="K581" s="1067"/>
    </row>
    <row r="582" spans="2:11">
      <c r="B582" s="579"/>
      <c r="C582" s="1074" t="s">
        <v>1035</v>
      </c>
      <c r="D582" s="1065" t="s">
        <v>1729</v>
      </c>
      <c r="E582" s="1075">
        <v>13081</v>
      </c>
      <c r="F582" s="1076">
        <v>13450</v>
      </c>
      <c r="H582" s="1066"/>
      <c r="I582" s="1066"/>
      <c r="J582" s="1067"/>
      <c r="K582" s="1067"/>
    </row>
    <row r="583" spans="2:11">
      <c r="B583" s="579"/>
      <c r="C583" s="1074" t="s">
        <v>1036</v>
      </c>
      <c r="D583" s="1065" t="s">
        <v>1730</v>
      </c>
      <c r="E583" s="1075">
        <v>25129</v>
      </c>
      <c r="F583" s="1076">
        <v>25307</v>
      </c>
      <c r="H583" s="1066"/>
      <c r="I583" s="1066"/>
      <c r="J583" s="1067"/>
      <c r="K583" s="1067"/>
    </row>
    <row r="584" spans="2:11">
      <c r="B584" s="579"/>
      <c r="C584" s="1074" t="s">
        <v>1037</v>
      </c>
      <c r="D584" s="1065" t="s">
        <v>1731</v>
      </c>
      <c r="E584" s="1075">
        <v>13047</v>
      </c>
      <c r="F584" s="1076">
        <v>13373</v>
      </c>
      <c r="H584" s="1066"/>
      <c r="I584" s="1066"/>
      <c r="J584" s="1067"/>
      <c r="K584" s="1067"/>
    </row>
    <row r="585" spans="2:11">
      <c r="B585" s="579"/>
      <c r="C585" s="1074" t="s">
        <v>1039</v>
      </c>
      <c r="D585" s="1065" t="s">
        <v>1732</v>
      </c>
      <c r="E585" s="1075">
        <v>14302</v>
      </c>
      <c r="F585" s="1076">
        <v>14495</v>
      </c>
      <c r="H585" s="1066"/>
      <c r="I585" s="1066"/>
      <c r="J585" s="1067"/>
      <c r="K585" s="1067"/>
    </row>
    <row r="586" spans="2:11">
      <c r="B586" s="579"/>
      <c r="C586" s="1074" t="s">
        <v>1040</v>
      </c>
      <c r="D586" s="1065" t="s">
        <v>1733</v>
      </c>
      <c r="E586" s="1075">
        <v>11634</v>
      </c>
      <c r="F586" s="1076">
        <v>12030</v>
      </c>
      <c r="H586" s="1066"/>
      <c r="I586" s="1066"/>
      <c r="J586" s="1067"/>
      <c r="K586" s="1067"/>
    </row>
    <row r="587" spans="2:11">
      <c r="B587" s="579"/>
      <c r="C587" s="1074" t="s">
        <v>1041</v>
      </c>
      <c r="D587" s="1065" t="s">
        <v>1734</v>
      </c>
      <c r="E587" s="1075">
        <v>10345</v>
      </c>
      <c r="F587" s="1076">
        <v>10709</v>
      </c>
      <c r="H587" s="1066"/>
      <c r="I587" s="1066"/>
      <c r="J587" s="1067"/>
      <c r="K587" s="1067"/>
    </row>
    <row r="588" spans="2:11">
      <c r="B588" s="579"/>
      <c r="C588" s="1074" t="s">
        <v>1042</v>
      </c>
      <c r="D588" s="1065" t="s">
        <v>1735</v>
      </c>
      <c r="E588" s="1075">
        <v>11757</v>
      </c>
      <c r="F588" s="1076">
        <v>11879</v>
      </c>
      <c r="H588" s="1066"/>
      <c r="I588" s="1066"/>
      <c r="J588" s="1067"/>
      <c r="K588" s="1067"/>
    </row>
    <row r="589" spans="2:11">
      <c r="B589" s="579"/>
      <c r="C589" s="1074" t="s">
        <v>952</v>
      </c>
      <c r="D589" s="1065" t="s">
        <v>1736</v>
      </c>
      <c r="E589" s="1075">
        <v>18153</v>
      </c>
      <c r="F589" s="1076">
        <v>18349</v>
      </c>
      <c r="H589" s="1066"/>
      <c r="I589" s="1066"/>
      <c r="J589" s="1067"/>
      <c r="K589" s="1067"/>
    </row>
    <row r="590" spans="2:11">
      <c r="B590" s="579"/>
      <c r="C590" s="1074" t="s">
        <v>1043</v>
      </c>
      <c r="D590" s="1065" t="s">
        <v>1737</v>
      </c>
      <c r="E590" s="1075">
        <v>16608</v>
      </c>
      <c r="F590" s="1076">
        <v>16052</v>
      </c>
      <c r="H590" s="1066"/>
      <c r="I590" s="1066"/>
      <c r="J590" s="1067"/>
      <c r="K590" s="1067"/>
    </row>
    <row r="591" spans="2:11">
      <c r="B591" s="579"/>
      <c r="C591" s="1074" t="s">
        <v>1044</v>
      </c>
      <c r="D591" s="1065" t="s">
        <v>1738</v>
      </c>
      <c r="E591" s="1075">
        <v>14327</v>
      </c>
      <c r="F591" s="1076">
        <v>14849</v>
      </c>
      <c r="H591" s="1066"/>
      <c r="I591" s="1066"/>
      <c r="J591" s="1067"/>
      <c r="K591" s="1067"/>
    </row>
    <row r="592" spans="2:11">
      <c r="B592" s="579"/>
      <c r="C592" s="1074" t="s">
        <v>1045</v>
      </c>
      <c r="D592" s="1065" t="s">
        <v>1739</v>
      </c>
      <c r="E592" s="1075">
        <v>14066</v>
      </c>
      <c r="F592" s="1076">
        <v>14494</v>
      </c>
      <c r="H592" s="1066"/>
      <c r="I592" s="1066"/>
      <c r="J592" s="1067"/>
      <c r="K592" s="1067"/>
    </row>
    <row r="593" spans="2:11">
      <c r="B593" s="579"/>
      <c r="C593" s="1074" t="s">
        <v>1046</v>
      </c>
      <c r="D593" s="1065" t="s">
        <v>1740</v>
      </c>
      <c r="E593" s="1075">
        <v>21661</v>
      </c>
      <c r="F593" s="1076">
        <v>22190</v>
      </c>
      <c r="H593" s="1066"/>
      <c r="I593" s="1066"/>
      <c r="J593" s="1067"/>
      <c r="K593" s="1067"/>
    </row>
    <row r="594" spans="2:11">
      <c r="B594" s="579"/>
      <c r="C594" s="1074" t="s">
        <v>1047</v>
      </c>
      <c r="D594" s="1065" t="s">
        <v>1741</v>
      </c>
      <c r="E594" s="1075">
        <v>13769</v>
      </c>
      <c r="F594" s="1076">
        <v>14128</v>
      </c>
      <c r="H594" s="1066"/>
      <c r="I594" s="1066"/>
      <c r="J594" s="1067"/>
      <c r="K594" s="1067"/>
    </row>
    <row r="595" spans="2:11">
      <c r="B595" s="579"/>
      <c r="C595" s="1074" t="s">
        <v>1048</v>
      </c>
      <c r="D595" s="1065" t="s">
        <v>1742</v>
      </c>
      <c r="E595" s="1075">
        <v>14790</v>
      </c>
      <c r="F595" s="1076">
        <v>16791</v>
      </c>
      <c r="H595" s="1066"/>
      <c r="I595" s="1066"/>
      <c r="J595" s="1067"/>
      <c r="K595" s="1067"/>
    </row>
    <row r="596" spans="2:11">
      <c r="B596" s="579"/>
      <c r="C596" s="1074" t="s">
        <v>1063</v>
      </c>
      <c r="D596" s="1065" t="s">
        <v>1743</v>
      </c>
      <c r="E596" s="1075">
        <v>18601</v>
      </c>
      <c r="F596" s="1076">
        <v>18993</v>
      </c>
      <c r="H596" s="1066"/>
      <c r="I596" s="1066"/>
      <c r="J596" s="1067"/>
      <c r="K596" s="1067"/>
    </row>
    <row r="597" spans="2:11">
      <c r="B597" s="579"/>
      <c r="C597" s="1074" t="s">
        <v>1049</v>
      </c>
      <c r="D597" s="1065" t="s">
        <v>1744</v>
      </c>
      <c r="E597" s="1075">
        <v>12862</v>
      </c>
      <c r="F597" s="1076">
        <v>12947</v>
      </c>
      <c r="H597" s="1066"/>
      <c r="I597" s="1066"/>
      <c r="J597" s="1067"/>
      <c r="K597" s="1067"/>
    </row>
    <row r="598" spans="2:11">
      <c r="B598" s="579"/>
      <c r="C598" s="1074" t="s">
        <v>1050</v>
      </c>
      <c r="D598" s="1065" t="s">
        <v>1745</v>
      </c>
      <c r="E598" s="1075">
        <v>18149</v>
      </c>
      <c r="F598" s="1076">
        <v>18646</v>
      </c>
      <c r="H598" s="1066"/>
      <c r="I598" s="1066"/>
      <c r="J598" s="1067"/>
      <c r="K598" s="1067"/>
    </row>
    <row r="599" spans="2:11">
      <c r="B599" s="579"/>
      <c r="C599" s="1074" t="s">
        <v>1051</v>
      </c>
      <c r="D599" s="1065" t="s">
        <v>1746</v>
      </c>
      <c r="E599" s="1075">
        <v>15780</v>
      </c>
      <c r="F599" s="1076">
        <v>16159</v>
      </c>
      <c r="H599" s="1066"/>
      <c r="I599" s="1066"/>
      <c r="J599" s="1067"/>
      <c r="K599" s="1067"/>
    </row>
    <row r="600" spans="2:11">
      <c r="B600" s="579"/>
      <c r="C600" s="1074" t="s">
        <v>1052</v>
      </c>
      <c r="D600" s="1065" t="s">
        <v>1747</v>
      </c>
      <c r="E600" s="1075">
        <v>11480</v>
      </c>
      <c r="F600" s="1076">
        <v>12137</v>
      </c>
      <c r="H600" s="1066"/>
      <c r="I600" s="1066"/>
      <c r="J600" s="1067"/>
      <c r="K600" s="1067"/>
    </row>
    <row r="601" spans="2:11">
      <c r="B601" s="579"/>
      <c r="C601" s="1074" t="s">
        <v>1053</v>
      </c>
      <c r="D601" s="1065" t="s">
        <v>1748</v>
      </c>
      <c r="E601" s="1075">
        <v>11565</v>
      </c>
      <c r="F601" s="1076">
        <v>11825</v>
      </c>
      <c r="H601" s="1066"/>
      <c r="I601" s="1066"/>
      <c r="J601" s="1067"/>
      <c r="K601" s="1067"/>
    </row>
    <row r="602" spans="2:11">
      <c r="B602" s="579"/>
      <c r="C602" s="1074" t="s">
        <v>1054</v>
      </c>
      <c r="D602" s="1065" t="s">
        <v>1749</v>
      </c>
      <c r="E602" s="1075">
        <v>20932</v>
      </c>
      <c r="F602" s="1076">
        <v>22219</v>
      </c>
      <c r="H602" s="1066"/>
      <c r="I602" s="1066"/>
      <c r="J602" s="1067"/>
      <c r="K602" s="1067"/>
    </row>
    <row r="603" spans="2:11">
      <c r="B603" s="579"/>
      <c r="C603" s="1074" t="s">
        <v>1055</v>
      </c>
      <c r="D603" s="1065" t="s">
        <v>1750</v>
      </c>
      <c r="E603" s="1075">
        <v>21070</v>
      </c>
      <c r="F603" s="1076">
        <v>21869</v>
      </c>
      <c r="H603" s="1066"/>
      <c r="I603" s="1066"/>
      <c r="J603" s="1067"/>
      <c r="K603" s="1067"/>
    </row>
    <row r="604" spans="2:11">
      <c r="B604" s="579"/>
      <c r="C604" s="1074" t="s">
        <v>1056</v>
      </c>
      <c r="D604" s="1065" t="s">
        <v>1751</v>
      </c>
      <c r="E604" s="1075">
        <v>17237</v>
      </c>
      <c r="F604" s="1076">
        <v>17346</v>
      </c>
      <c r="H604" s="1066"/>
      <c r="I604" s="1066"/>
      <c r="J604" s="1067"/>
      <c r="K604" s="1067"/>
    </row>
    <row r="605" spans="2:11">
      <c r="B605" s="579"/>
      <c r="C605" s="1074" t="s">
        <v>1057</v>
      </c>
      <c r="D605" s="1065" t="s">
        <v>1752</v>
      </c>
      <c r="E605" s="1075">
        <v>12654</v>
      </c>
      <c r="F605" s="1076">
        <v>13146</v>
      </c>
      <c r="H605" s="1066"/>
      <c r="I605" s="1066"/>
      <c r="J605" s="1067"/>
      <c r="K605" s="1067"/>
    </row>
    <row r="606" spans="2:11">
      <c r="B606" s="579"/>
      <c r="C606" s="1074" t="s">
        <v>1058</v>
      </c>
      <c r="D606" s="1065" t="s">
        <v>1753</v>
      </c>
      <c r="E606" s="1075">
        <v>33354</v>
      </c>
      <c r="F606" s="1076">
        <v>33661</v>
      </c>
      <c r="H606" s="1066"/>
      <c r="I606" s="1066"/>
      <c r="J606" s="1067"/>
      <c r="K606" s="1067"/>
    </row>
    <row r="607" spans="2:11">
      <c r="B607" s="579"/>
      <c r="C607" s="1074" t="s">
        <v>1059</v>
      </c>
      <c r="D607" s="1065" t="s">
        <v>1754</v>
      </c>
      <c r="E607" s="1075">
        <v>22676</v>
      </c>
      <c r="F607" s="1076">
        <v>23628</v>
      </c>
      <c r="H607" s="1066"/>
      <c r="I607" s="1066"/>
      <c r="J607" s="1067"/>
      <c r="K607" s="1067"/>
    </row>
    <row r="608" spans="2:11">
      <c r="B608" s="579"/>
      <c r="C608" s="1074" t="s">
        <v>1060</v>
      </c>
      <c r="D608" s="1065" t="s">
        <v>1755</v>
      </c>
      <c r="E608" s="1075">
        <v>11291</v>
      </c>
      <c r="F608" s="1076">
        <v>11413</v>
      </c>
      <c r="H608" s="1066"/>
      <c r="I608" s="1066"/>
      <c r="J608" s="1067"/>
      <c r="K608" s="1067"/>
    </row>
    <row r="609" spans="2:11">
      <c r="B609" s="579"/>
      <c r="C609" s="1074" t="s">
        <v>1061</v>
      </c>
      <c r="D609" s="1065" t="s">
        <v>1756</v>
      </c>
      <c r="E609" s="1075">
        <v>13458</v>
      </c>
      <c r="F609" s="1076">
        <v>13700</v>
      </c>
      <c r="H609" s="1066"/>
      <c r="I609" s="1066"/>
      <c r="J609" s="1067"/>
      <c r="K609" s="1067"/>
    </row>
    <row r="610" spans="2:11">
      <c r="B610" s="579"/>
      <c r="C610" s="1074" t="s">
        <v>1062</v>
      </c>
      <c r="D610" s="1065" t="s">
        <v>1757</v>
      </c>
      <c r="E610" s="1075">
        <v>16501</v>
      </c>
      <c r="F610" s="1076">
        <v>16975</v>
      </c>
      <c r="H610" s="1066"/>
      <c r="I610" s="1066"/>
      <c r="J610" s="1067"/>
      <c r="K610" s="1067"/>
    </row>
    <row r="611" spans="2:11">
      <c r="B611" s="579"/>
      <c r="C611" s="1074" t="s">
        <v>1064</v>
      </c>
      <c r="D611" s="1065" t="s">
        <v>1758</v>
      </c>
      <c r="E611" s="1075">
        <v>13646</v>
      </c>
      <c r="F611" s="1076">
        <v>14463</v>
      </c>
      <c r="H611" s="1066"/>
      <c r="I611" s="1066"/>
      <c r="J611" s="1067"/>
      <c r="K611" s="1067"/>
    </row>
    <row r="612" spans="2:11">
      <c r="B612" s="579"/>
      <c r="C612" s="1074" t="s">
        <v>907</v>
      </c>
      <c r="D612" s="1065" t="s">
        <v>1759</v>
      </c>
      <c r="E612" s="1075">
        <v>12300</v>
      </c>
      <c r="F612" s="1076">
        <v>12799</v>
      </c>
      <c r="H612" s="1066"/>
      <c r="I612" s="1066"/>
      <c r="J612" s="1067"/>
      <c r="K612" s="1067"/>
    </row>
    <row r="613" spans="2:11">
      <c r="B613" s="579"/>
      <c r="C613" s="1074" t="s">
        <v>1065</v>
      </c>
      <c r="D613" s="1065" t="s">
        <v>1760</v>
      </c>
      <c r="E613" s="1075">
        <v>12862</v>
      </c>
      <c r="F613" s="1076">
        <v>13169</v>
      </c>
      <c r="H613" s="1066"/>
      <c r="I613" s="1066"/>
      <c r="J613" s="1067"/>
      <c r="K613" s="1067"/>
    </row>
    <row r="614" spans="2:11">
      <c r="B614" s="579"/>
      <c r="C614" s="1074" t="s">
        <v>1066</v>
      </c>
      <c r="D614" s="1065" t="s">
        <v>1761</v>
      </c>
      <c r="E614" s="1075">
        <v>23045</v>
      </c>
      <c r="F614" s="1076">
        <v>23868</v>
      </c>
      <c r="H614" s="1066"/>
      <c r="I614" s="1066"/>
      <c r="J614" s="1067"/>
      <c r="K614" s="1067"/>
    </row>
    <row r="615" spans="2:11">
      <c r="B615" s="579"/>
      <c r="C615" s="1074" t="s">
        <v>1067</v>
      </c>
      <c r="D615" s="1065" t="s">
        <v>1762</v>
      </c>
      <c r="E615" s="1075">
        <v>12895</v>
      </c>
      <c r="F615" s="1076">
        <v>13137</v>
      </c>
      <c r="H615" s="1066"/>
      <c r="I615" s="1066"/>
      <c r="J615" s="1067"/>
      <c r="K615" s="1067"/>
    </row>
    <row r="616" spans="2:11">
      <c r="B616" s="579"/>
      <c r="C616" s="1074" t="s">
        <v>1068</v>
      </c>
      <c r="D616" s="1065" t="s">
        <v>1763</v>
      </c>
      <c r="E616" s="1075">
        <v>11330</v>
      </c>
      <c r="F616" s="1076">
        <v>11883</v>
      </c>
      <c r="H616" s="1066"/>
      <c r="I616" s="1066"/>
      <c r="J616" s="1067"/>
      <c r="K616" s="1067"/>
    </row>
    <row r="617" spans="2:11">
      <c r="B617" s="579"/>
      <c r="C617" s="1074" t="s">
        <v>1069</v>
      </c>
      <c r="D617" s="1065" t="s">
        <v>1764</v>
      </c>
      <c r="E617" s="1075">
        <v>22099</v>
      </c>
      <c r="F617" s="1076">
        <v>22037</v>
      </c>
      <c r="H617" s="1066"/>
      <c r="I617" s="1066"/>
      <c r="J617" s="1067"/>
      <c r="K617" s="1067"/>
    </row>
    <row r="618" spans="2:11">
      <c r="B618" s="579"/>
      <c r="C618" s="1074" t="s">
        <v>1070</v>
      </c>
      <c r="D618" s="1065" t="s">
        <v>1765</v>
      </c>
      <c r="E618" s="1075">
        <v>13423</v>
      </c>
      <c r="F618" s="1076">
        <v>13787</v>
      </c>
      <c r="H618" s="1066"/>
      <c r="I618" s="1066"/>
      <c r="J618" s="1067"/>
      <c r="K618" s="1067"/>
    </row>
    <row r="619" spans="2:11">
      <c r="B619" s="579"/>
      <c r="C619" s="1074" t="s">
        <v>1071</v>
      </c>
      <c r="D619" s="1065" t="s">
        <v>1766</v>
      </c>
      <c r="E619" s="1075">
        <v>17017</v>
      </c>
      <c r="F619" s="1076">
        <v>17344</v>
      </c>
      <c r="H619" s="1066"/>
      <c r="I619" s="1066"/>
      <c r="J619" s="1067"/>
      <c r="K619" s="1067"/>
    </row>
    <row r="620" spans="2:11">
      <c r="B620" s="579"/>
      <c r="C620" s="1074" t="s">
        <v>1072</v>
      </c>
      <c r="D620" s="1065" t="s">
        <v>1767</v>
      </c>
      <c r="E620" s="1075">
        <v>21383</v>
      </c>
      <c r="F620" s="1076">
        <v>22627</v>
      </c>
      <c r="H620" s="1066"/>
      <c r="I620" s="1066"/>
      <c r="J620" s="1067"/>
      <c r="K620" s="1067"/>
    </row>
    <row r="621" spans="2:11">
      <c r="B621" s="579"/>
      <c r="C621" s="1074" t="s">
        <v>1073</v>
      </c>
      <c r="D621" s="1065" t="s">
        <v>1768</v>
      </c>
      <c r="E621" s="1075">
        <v>19145</v>
      </c>
      <c r="F621" s="1076">
        <v>19798</v>
      </c>
      <c r="H621" s="1066"/>
      <c r="I621" s="1066"/>
      <c r="J621" s="1067"/>
      <c r="K621" s="1067"/>
    </row>
    <row r="622" spans="2:11">
      <c r="B622" s="579"/>
      <c r="C622" s="1074" t="s">
        <v>1074</v>
      </c>
      <c r="D622" s="1065" t="s">
        <v>1769</v>
      </c>
      <c r="E622" s="1075">
        <v>15994</v>
      </c>
      <c r="F622" s="1076">
        <v>16576</v>
      </c>
      <c r="H622" s="1066"/>
      <c r="I622" s="1066"/>
      <c r="J622" s="1067"/>
      <c r="K622" s="1067"/>
    </row>
    <row r="623" spans="2:11">
      <c r="B623" s="579"/>
      <c r="C623" s="1074" t="s">
        <v>1011</v>
      </c>
      <c r="D623" s="1065" t="s">
        <v>1770</v>
      </c>
      <c r="E623" s="1075">
        <v>11670</v>
      </c>
      <c r="F623" s="1076">
        <v>12131</v>
      </c>
      <c r="H623" s="1066"/>
      <c r="I623" s="1066"/>
      <c r="J623" s="1067"/>
      <c r="K623" s="1067"/>
    </row>
    <row r="624" spans="2:11">
      <c r="B624" s="579"/>
      <c r="C624" s="1074" t="s">
        <v>1076</v>
      </c>
      <c r="D624" s="1065" t="s">
        <v>1771</v>
      </c>
      <c r="E624" s="1075">
        <v>13813</v>
      </c>
      <c r="F624" s="1076">
        <v>14194</v>
      </c>
      <c r="H624" s="1066"/>
      <c r="I624" s="1066"/>
      <c r="J624" s="1067"/>
      <c r="K624" s="1067"/>
    </row>
    <row r="625" spans="2:11">
      <c r="B625" s="579"/>
      <c r="C625" s="1074" t="s">
        <v>1077</v>
      </c>
      <c r="D625" s="1065" t="s">
        <v>1772</v>
      </c>
      <c r="E625" s="1075">
        <v>12104</v>
      </c>
      <c r="F625" s="1076">
        <v>12403</v>
      </c>
      <c r="H625" s="1066"/>
      <c r="I625" s="1066"/>
      <c r="J625" s="1067"/>
      <c r="K625" s="1067"/>
    </row>
    <row r="626" spans="2:11">
      <c r="B626" s="579"/>
      <c r="C626" s="1074" t="s">
        <v>1078</v>
      </c>
      <c r="D626" s="1065" t="s">
        <v>1773</v>
      </c>
      <c r="E626" s="1075">
        <v>14424</v>
      </c>
      <c r="F626" s="1076">
        <v>14509</v>
      </c>
      <c r="H626" s="1066"/>
      <c r="I626" s="1066"/>
      <c r="J626" s="1067"/>
      <c r="K626" s="1067"/>
    </row>
    <row r="627" spans="2:11">
      <c r="B627" s="579"/>
      <c r="C627" s="1074" t="s">
        <v>1079</v>
      </c>
      <c r="D627" s="1065" t="s">
        <v>1774</v>
      </c>
      <c r="E627" s="1075">
        <v>22136</v>
      </c>
      <c r="F627" s="1076">
        <v>0</v>
      </c>
      <c r="H627" s="1066"/>
      <c r="I627" s="1066"/>
      <c r="J627" s="1067"/>
      <c r="K627" s="1067"/>
    </row>
    <row r="628" spans="2:11">
      <c r="B628" s="579"/>
      <c r="C628" s="1074" t="s">
        <v>1080</v>
      </c>
      <c r="D628" s="1065" t="s">
        <v>1775</v>
      </c>
      <c r="E628" s="1075">
        <v>13070</v>
      </c>
      <c r="F628" s="1076">
        <v>13334</v>
      </c>
      <c r="H628" s="1066"/>
      <c r="I628" s="1066"/>
      <c r="J628" s="1067"/>
      <c r="K628" s="1067"/>
    </row>
    <row r="629" spans="2:11">
      <c r="B629" s="579"/>
      <c r="C629" s="1074" t="s">
        <v>1081</v>
      </c>
      <c r="D629" s="1065" t="s">
        <v>1776</v>
      </c>
      <c r="E629" s="1075">
        <v>11866</v>
      </c>
      <c r="F629" s="1076">
        <v>12128</v>
      </c>
      <c r="H629" s="1066"/>
      <c r="I629" s="1066"/>
      <c r="J629" s="1067"/>
      <c r="K629" s="1067"/>
    </row>
    <row r="630" spans="2:11">
      <c r="B630" s="579"/>
      <c r="C630" s="1074" t="s">
        <v>1082</v>
      </c>
      <c r="D630" s="1065" t="s">
        <v>1777</v>
      </c>
      <c r="E630" s="1075">
        <v>15083</v>
      </c>
      <c r="F630" s="1076">
        <v>15279</v>
      </c>
      <c r="H630" s="1066"/>
      <c r="I630" s="1066"/>
      <c r="J630" s="1067"/>
      <c r="K630" s="1067"/>
    </row>
    <row r="631" spans="2:11">
      <c r="B631" s="579"/>
      <c r="C631" s="1074" t="s">
        <v>1083</v>
      </c>
      <c r="D631" s="1065" t="s">
        <v>1778</v>
      </c>
      <c r="E631" s="1075">
        <v>13158</v>
      </c>
      <c r="F631" s="1076">
        <v>13591</v>
      </c>
      <c r="H631" s="1066"/>
      <c r="I631" s="1066"/>
      <c r="J631" s="1067"/>
      <c r="K631" s="1067"/>
    </row>
    <row r="632" spans="2:11">
      <c r="B632" s="579"/>
      <c r="C632" s="1074" t="s">
        <v>1084</v>
      </c>
      <c r="D632" s="1065" t="s">
        <v>1779</v>
      </c>
      <c r="E632" s="1075">
        <v>16228</v>
      </c>
      <c r="F632" s="1076">
        <v>16695</v>
      </c>
      <c r="H632" s="1066"/>
      <c r="I632" s="1066"/>
      <c r="J632" s="1067"/>
      <c r="K632" s="1067"/>
    </row>
    <row r="633" spans="2:11">
      <c r="B633" s="579"/>
      <c r="C633" s="1074" t="s">
        <v>1085</v>
      </c>
      <c r="D633" s="1065" t="s">
        <v>1780</v>
      </c>
      <c r="E633" s="1075">
        <v>13598</v>
      </c>
      <c r="F633" s="1076">
        <v>14491</v>
      </c>
      <c r="H633" s="1066"/>
      <c r="I633" s="1066"/>
      <c r="J633" s="1067"/>
      <c r="K633" s="1067"/>
    </row>
    <row r="634" spans="2:11">
      <c r="B634" s="579"/>
      <c r="C634" s="1074" t="s">
        <v>1086</v>
      </c>
      <c r="D634" s="1065" t="s">
        <v>1781</v>
      </c>
      <c r="E634" s="1075">
        <v>13597</v>
      </c>
      <c r="F634" s="1076">
        <v>13908</v>
      </c>
      <c r="H634" s="1066"/>
      <c r="I634" s="1066"/>
      <c r="J634" s="1067"/>
      <c r="K634" s="1067"/>
    </row>
    <row r="635" spans="2:11">
      <c r="B635" s="579"/>
      <c r="C635" s="1074" t="s">
        <v>1087</v>
      </c>
      <c r="D635" s="1065" t="s">
        <v>1782</v>
      </c>
      <c r="E635" s="1075">
        <v>14755</v>
      </c>
      <c r="F635" s="1076">
        <v>15848</v>
      </c>
      <c r="H635" s="1066"/>
      <c r="I635" s="1066"/>
      <c r="J635" s="1067"/>
      <c r="K635" s="1067"/>
    </row>
    <row r="636" spans="2:11">
      <c r="B636" s="579"/>
      <c r="C636" s="1074" t="s">
        <v>1088</v>
      </c>
      <c r="D636" s="1065" t="s">
        <v>1783</v>
      </c>
      <c r="E636" s="1075">
        <v>16947</v>
      </c>
      <c r="F636" s="1076">
        <v>18969</v>
      </c>
      <c r="H636" s="1066"/>
      <c r="I636" s="1066"/>
      <c r="J636" s="1067"/>
      <c r="K636" s="1067"/>
    </row>
    <row r="637" spans="2:11">
      <c r="B637" s="579"/>
      <c r="C637" s="1074" t="s">
        <v>1089</v>
      </c>
      <c r="D637" s="1065" t="s">
        <v>1784</v>
      </c>
      <c r="E637" s="1075">
        <v>12382</v>
      </c>
      <c r="F637" s="1076">
        <v>13189</v>
      </c>
      <c r="H637" s="1066"/>
      <c r="I637" s="1066"/>
      <c r="J637" s="1067"/>
      <c r="K637" s="1067"/>
    </row>
    <row r="638" spans="2:11">
      <c r="B638" s="579"/>
      <c r="C638" s="1074" t="s">
        <v>1090</v>
      </c>
      <c r="D638" s="1065" t="s">
        <v>1785</v>
      </c>
      <c r="E638" s="1075">
        <v>10913</v>
      </c>
      <c r="F638" s="1076">
        <v>10914</v>
      </c>
      <c r="H638" s="1066"/>
      <c r="I638" s="1066"/>
      <c r="J638" s="1067"/>
      <c r="K638" s="1067"/>
    </row>
    <row r="639" spans="2:11">
      <c r="B639" s="579"/>
      <c r="C639" s="1074" t="s">
        <v>1091</v>
      </c>
      <c r="D639" s="1065" t="s">
        <v>1786</v>
      </c>
      <c r="E639" s="1075">
        <v>12549</v>
      </c>
      <c r="F639" s="1076">
        <v>13217</v>
      </c>
      <c r="H639" s="1066"/>
      <c r="I639" s="1066"/>
      <c r="J639" s="1067"/>
      <c r="K639" s="1067"/>
    </row>
    <row r="640" spans="2:11">
      <c r="B640" s="579"/>
      <c r="C640" s="1074" t="s">
        <v>1092</v>
      </c>
      <c r="D640" s="1065" t="s">
        <v>1787</v>
      </c>
      <c r="E640" s="1075">
        <v>10996</v>
      </c>
      <c r="F640" s="1076">
        <v>11508</v>
      </c>
      <c r="H640" s="1066"/>
      <c r="I640" s="1066"/>
      <c r="J640" s="1067"/>
      <c r="K640" s="1067"/>
    </row>
    <row r="641" spans="2:11">
      <c r="B641" s="579"/>
      <c r="C641" s="1074" t="s">
        <v>1093</v>
      </c>
      <c r="D641" s="1065" t="s">
        <v>1788</v>
      </c>
      <c r="E641" s="1075">
        <v>12137</v>
      </c>
      <c r="F641" s="1076">
        <v>12578</v>
      </c>
      <c r="H641" s="1066"/>
      <c r="I641" s="1066"/>
      <c r="J641" s="1067"/>
      <c r="K641" s="1067"/>
    </row>
    <row r="642" spans="2:11">
      <c r="B642" s="579"/>
      <c r="C642" s="1074" t="s">
        <v>1094</v>
      </c>
      <c r="D642" s="1065" t="s">
        <v>1789</v>
      </c>
      <c r="E642" s="1075">
        <v>10937</v>
      </c>
      <c r="F642" s="1076">
        <v>11454</v>
      </c>
      <c r="H642" s="1066"/>
      <c r="I642" s="1066"/>
      <c r="J642" s="1067"/>
      <c r="K642" s="1067"/>
    </row>
    <row r="643" spans="2:11">
      <c r="B643" s="579"/>
      <c r="C643" s="1074" t="s">
        <v>1095</v>
      </c>
      <c r="D643" s="1065" t="s">
        <v>1790</v>
      </c>
      <c r="E643" s="1075">
        <v>12129</v>
      </c>
      <c r="F643" s="1076">
        <v>12382</v>
      </c>
      <c r="H643" s="1066"/>
      <c r="I643" s="1066"/>
      <c r="J643" s="1067"/>
      <c r="K643" s="1067"/>
    </row>
    <row r="644" spans="2:11">
      <c r="B644" s="579"/>
      <c r="C644" s="1074" t="s">
        <v>1096</v>
      </c>
      <c r="D644" s="1065" t="s">
        <v>1791</v>
      </c>
      <c r="E644" s="1075">
        <v>11390</v>
      </c>
      <c r="F644" s="1076">
        <v>11428</v>
      </c>
      <c r="H644" s="1066"/>
      <c r="I644" s="1066"/>
      <c r="J644" s="1067"/>
      <c r="K644" s="1067"/>
    </row>
    <row r="645" spans="2:11">
      <c r="B645" s="579"/>
      <c r="C645" s="1074" t="s">
        <v>1097</v>
      </c>
      <c r="D645" s="1065" t="s">
        <v>1792</v>
      </c>
      <c r="E645" s="1075">
        <v>13021</v>
      </c>
      <c r="F645" s="1076">
        <v>13401</v>
      </c>
      <c r="H645" s="1066"/>
      <c r="I645" s="1066"/>
      <c r="J645" s="1067"/>
      <c r="K645" s="1067"/>
    </row>
    <row r="646" spans="2:11">
      <c r="B646" s="579"/>
      <c r="C646" s="1074" t="s">
        <v>883</v>
      </c>
      <c r="D646" s="1065" t="s">
        <v>1793</v>
      </c>
      <c r="E646" s="1075">
        <v>15895</v>
      </c>
      <c r="F646" s="1076">
        <v>16337</v>
      </c>
      <c r="H646" s="1066"/>
      <c r="I646" s="1066"/>
      <c r="J646" s="1067"/>
      <c r="K646" s="1067"/>
    </row>
    <row r="647" spans="2:11">
      <c r="B647" s="579"/>
      <c r="C647" s="1074" t="s">
        <v>1098</v>
      </c>
      <c r="D647" s="1065" t="s">
        <v>1794</v>
      </c>
      <c r="E647" s="1075">
        <v>13608</v>
      </c>
      <c r="F647" s="1076">
        <v>13226</v>
      </c>
      <c r="H647" s="1066"/>
      <c r="I647" s="1066"/>
      <c r="J647" s="1067"/>
      <c r="K647" s="1067"/>
    </row>
    <row r="648" spans="2:11">
      <c r="B648" s="579"/>
      <c r="C648" s="1074" t="s">
        <v>1099</v>
      </c>
      <c r="D648" s="1065" t="s">
        <v>1795</v>
      </c>
      <c r="E648" s="1075">
        <v>23489</v>
      </c>
      <c r="F648" s="1076">
        <v>23806</v>
      </c>
      <c r="H648" s="1066"/>
      <c r="I648" s="1066"/>
      <c r="J648" s="1067"/>
      <c r="K648" s="1067"/>
    </row>
    <row r="649" spans="2:11">
      <c r="B649" s="579"/>
      <c r="C649" s="1074" t="s">
        <v>1100</v>
      </c>
      <c r="D649" s="1065" t="s">
        <v>1796</v>
      </c>
      <c r="E649" s="1075">
        <v>13875</v>
      </c>
      <c r="F649" s="1076">
        <v>14423</v>
      </c>
      <c r="H649" s="1066"/>
      <c r="I649" s="1066"/>
      <c r="J649" s="1067"/>
      <c r="K649" s="1067"/>
    </row>
    <row r="650" spans="2:11">
      <c r="B650" s="579"/>
      <c r="C650" s="1074" t="s">
        <v>1101</v>
      </c>
      <c r="D650" s="1065" t="s">
        <v>1797</v>
      </c>
      <c r="E650" s="1075">
        <v>17135</v>
      </c>
      <c r="F650" s="1076">
        <v>17570</v>
      </c>
      <c r="H650" s="1066"/>
      <c r="I650" s="1066"/>
      <c r="J650" s="1067"/>
      <c r="K650" s="1067"/>
    </row>
    <row r="651" spans="2:11">
      <c r="B651" s="579"/>
      <c r="C651" s="1074" t="s">
        <v>1102</v>
      </c>
      <c r="D651" s="1065" t="s">
        <v>1798</v>
      </c>
      <c r="E651" s="1075">
        <v>13619</v>
      </c>
      <c r="F651" s="1076">
        <v>13916</v>
      </c>
      <c r="H651" s="1066"/>
      <c r="I651" s="1066"/>
      <c r="J651" s="1067"/>
      <c r="K651" s="1067"/>
    </row>
    <row r="652" spans="2:11">
      <c r="B652" s="579"/>
      <c r="C652" s="1074" t="s">
        <v>1103</v>
      </c>
      <c r="D652" s="1065" t="s">
        <v>1799</v>
      </c>
      <c r="E652" s="1075">
        <v>12154</v>
      </c>
      <c r="F652" s="1076">
        <v>12652</v>
      </c>
      <c r="H652" s="1066"/>
      <c r="I652" s="1066"/>
      <c r="J652" s="1067"/>
      <c r="K652" s="1067"/>
    </row>
    <row r="653" spans="2:11">
      <c r="B653" s="579"/>
      <c r="C653" s="1074" t="s">
        <v>1104</v>
      </c>
      <c r="D653" s="1065" t="s">
        <v>1800</v>
      </c>
      <c r="E653" s="1075">
        <v>17555</v>
      </c>
      <c r="F653" s="1076">
        <v>18215</v>
      </c>
      <c r="H653" s="1066"/>
      <c r="I653" s="1066"/>
      <c r="J653" s="1067"/>
      <c r="K653" s="1067"/>
    </row>
    <row r="654" spans="2:11">
      <c r="B654" s="579"/>
      <c r="C654" s="1074" t="s">
        <v>1105</v>
      </c>
      <c r="D654" s="1065" t="s">
        <v>1801</v>
      </c>
      <c r="E654" s="1075">
        <v>12525</v>
      </c>
      <c r="F654" s="1076">
        <v>13017</v>
      </c>
      <c r="H654" s="1066"/>
      <c r="I654" s="1066"/>
      <c r="J654" s="1067"/>
      <c r="K654" s="1067"/>
    </row>
    <row r="655" spans="2:11">
      <c r="B655" s="579"/>
      <c r="C655" s="1074" t="s">
        <v>1106</v>
      </c>
      <c r="D655" s="1065" t="s">
        <v>1802</v>
      </c>
      <c r="E655" s="1075">
        <v>15574</v>
      </c>
      <c r="F655" s="1076">
        <v>16035</v>
      </c>
      <c r="H655" s="1066"/>
      <c r="I655" s="1066"/>
      <c r="J655" s="1067"/>
      <c r="K655" s="1067"/>
    </row>
    <row r="656" spans="2:11">
      <c r="B656" s="579"/>
      <c r="C656" s="1074" t="s">
        <v>1107</v>
      </c>
      <c r="D656" s="1065" t="s">
        <v>1803</v>
      </c>
      <c r="E656" s="1075">
        <v>11833</v>
      </c>
      <c r="F656" s="1076">
        <v>12157</v>
      </c>
      <c r="H656" s="1066"/>
      <c r="I656" s="1066"/>
      <c r="J656" s="1067"/>
      <c r="K656" s="1067"/>
    </row>
    <row r="657" spans="2:11">
      <c r="B657" s="579"/>
      <c r="C657" s="1074" t="s">
        <v>1108</v>
      </c>
      <c r="D657" s="1065" t="s">
        <v>1804</v>
      </c>
      <c r="E657" s="1075">
        <v>15036</v>
      </c>
      <c r="F657" s="1076">
        <v>15168</v>
      </c>
      <c r="H657" s="1066"/>
      <c r="I657" s="1066"/>
      <c r="J657" s="1067"/>
      <c r="K657" s="1067"/>
    </row>
    <row r="658" spans="2:11">
      <c r="B658" s="579"/>
      <c r="C658" s="1074" t="s">
        <v>1109</v>
      </c>
      <c r="D658" s="1065" t="s">
        <v>1805</v>
      </c>
      <c r="E658" s="1075">
        <v>21737</v>
      </c>
      <c r="F658" s="1076">
        <v>22378</v>
      </c>
      <c r="H658" s="1066"/>
      <c r="I658" s="1066"/>
      <c r="J658" s="1067"/>
      <c r="K658" s="1067"/>
    </row>
    <row r="659" spans="2:11">
      <c r="B659" s="579"/>
      <c r="C659" s="1074" t="s">
        <v>1110</v>
      </c>
      <c r="D659" s="1065" t="s">
        <v>1806</v>
      </c>
      <c r="E659" s="1075">
        <v>13207</v>
      </c>
      <c r="F659" s="1076">
        <v>13050</v>
      </c>
      <c r="H659" s="1066"/>
      <c r="I659" s="1066"/>
      <c r="J659" s="1067"/>
      <c r="K659" s="1067"/>
    </row>
    <row r="660" spans="2:11">
      <c r="B660" s="579"/>
      <c r="C660" s="1074" t="s">
        <v>1111</v>
      </c>
      <c r="D660" s="1065" t="s">
        <v>1807</v>
      </c>
      <c r="E660" s="1075">
        <v>19785</v>
      </c>
      <c r="F660" s="1076">
        <v>20058</v>
      </c>
      <c r="H660" s="1066"/>
      <c r="I660" s="1066"/>
      <c r="J660" s="1067"/>
      <c r="K660" s="1067"/>
    </row>
    <row r="661" spans="2:11">
      <c r="B661" s="579"/>
      <c r="C661" s="1074" t="s">
        <v>1112</v>
      </c>
      <c r="D661" s="1065" t="s">
        <v>1808</v>
      </c>
      <c r="E661" s="1075">
        <v>12369</v>
      </c>
      <c r="F661" s="1076">
        <v>12980</v>
      </c>
      <c r="H661" s="1066"/>
      <c r="I661" s="1066"/>
      <c r="J661" s="1067"/>
      <c r="K661" s="1067"/>
    </row>
    <row r="662" spans="2:11">
      <c r="B662" s="579"/>
      <c r="C662" s="1074" t="s">
        <v>1113</v>
      </c>
      <c r="D662" s="1065" t="s">
        <v>1809</v>
      </c>
      <c r="E662" s="1075">
        <v>11794</v>
      </c>
      <c r="F662" s="1076">
        <v>12137</v>
      </c>
      <c r="H662" s="1066"/>
      <c r="I662" s="1066"/>
      <c r="J662" s="1067"/>
      <c r="K662" s="1067"/>
    </row>
    <row r="663" spans="2:11">
      <c r="B663" s="579"/>
      <c r="C663" s="1074" t="s">
        <v>1114</v>
      </c>
      <c r="D663" s="1065" t="s">
        <v>1810</v>
      </c>
      <c r="E663" s="1075">
        <v>17964</v>
      </c>
      <c r="F663" s="1076">
        <v>18604</v>
      </c>
      <c r="H663" s="1066"/>
      <c r="I663" s="1066"/>
      <c r="J663" s="1067"/>
      <c r="K663" s="1067"/>
    </row>
    <row r="664" spans="2:11">
      <c r="B664" s="579"/>
      <c r="C664" s="1074" t="s">
        <v>1115</v>
      </c>
      <c r="D664" s="1065" t="s">
        <v>1811</v>
      </c>
      <c r="E664" s="1075">
        <v>17539</v>
      </c>
      <c r="F664" s="1076">
        <v>17400</v>
      </c>
      <c r="H664" s="1066"/>
      <c r="I664" s="1066"/>
      <c r="J664" s="1067"/>
      <c r="K664" s="1067"/>
    </row>
    <row r="665" spans="2:11">
      <c r="B665" s="579"/>
      <c r="C665" s="1074" t="s">
        <v>1116</v>
      </c>
      <c r="D665" s="1065" t="s">
        <v>1812</v>
      </c>
      <c r="E665" s="1075">
        <v>21439</v>
      </c>
      <c r="F665" s="1076">
        <v>22183</v>
      </c>
      <c r="H665" s="1066"/>
      <c r="I665" s="1066"/>
      <c r="J665" s="1067"/>
      <c r="K665" s="1067"/>
    </row>
    <row r="666" spans="2:11">
      <c r="B666" s="579"/>
      <c r="C666" s="1074" t="s">
        <v>1117</v>
      </c>
      <c r="D666" s="1065" t="s">
        <v>1813</v>
      </c>
      <c r="E666" s="1075">
        <v>13828</v>
      </c>
      <c r="F666" s="1076">
        <v>14031</v>
      </c>
      <c r="H666" s="1066"/>
      <c r="I666" s="1066"/>
      <c r="J666" s="1067"/>
      <c r="K666" s="1067"/>
    </row>
    <row r="667" spans="2:11">
      <c r="B667" s="579"/>
      <c r="C667" s="1074" t="s">
        <v>1118</v>
      </c>
      <c r="D667" s="1065" t="s">
        <v>1814</v>
      </c>
      <c r="E667" s="1075">
        <v>12061</v>
      </c>
      <c r="F667" s="1076">
        <v>12500</v>
      </c>
      <c r="H667" s="1066"/>
      <c r="I667" s="1066"/>
      <c r="J667" s="1067"/>
      <c r="K667" s="1067"/>
    </row>
    <row r="668" spans="2:11">
      <c r="B668" s="579"/>
      <c r="C668" s="1074" t="s">
        <v>1119</v>
      </c>
      <c r="D668" s="1065" t="s">
        <v>1815</v>
      </c>
      <c r="E668" s="1075">
        <v>10887</v>
      </c>
      <c r="F668" s="1076">
        <v>11569</v>
      </c>
      <c r="H668" s="1066"/>
      <c r="I668" s="1066"/>
      <c r="J668" s="1067"/>
      <c r="K668" s="1067"/>
    </row>
    <row r="669" spans="2:11">
      <c r="B669" s="579"/>
      <c r="C669" s="1074" t="s">
        <v>1120</v>
      </c>
      <c r="D669" s="1065" t="s">
        <v>1816</v>
      </c>
      <c r="E669" s="1075">
        <v>14046</v>
      </c>
      <c r="F669" s="1076">
        <v>15007</v>
      </c>
      <c r="H669" s="1066"/>
      <c r="I669" s="1066"/>
      <c r="J669" s="1067"/>
      <c r="K669" s="1067"/>
    </row>
    <row r="670" spans="2:11">
      <c r="B670" s="579"/>
      <c r="C670" s="1074" t="s">
        <v>1121</v>
      </c>
      <c r="D670" s="1065" t="s">
        <v>1817</v>
      </c>
      <c r="E670" s="1075">
        <v>15970</v>
      </c>
      <c r="F670" s="1076">
        <v>16396</v>
      </c>
      <c r="H670" s="1066"/>
      <c r="I670" s="1066"/>
      <c r="J670" s="1067"/>
      <c r="K670" s="1067"/>
    </row>
    <row r="671" spans="2:11">
      <c r="B671" s="579"/>
      <c r="C671" s="1074" t="s">
        <v>1122</v>
      </c>
      <c r="D671" s="1065" t="s">
        <v>1818</v>
      </c>
      <c r="E671" s="1075">
        <v>14085</v>
      </c>
      <c r="F671" s="1076">
        <v>14433</v>
      </c>
      <c r="H671" s="1066"/>
      <c r="I671" s="1066"/>
      <c r="J671" s="1067"/>
      <c r="K671" s="1067"/>
    </row>
    <row r="672" spans="2:11">
      <c r="B672" s="579"/>
      <c r="C672" s="1074" t="s">
        <v>1123</v>
      </c>
      <c r="D672" s="1065" t="s">
        <v>1819</v>
      </c>
      <c r="E672" s="1075">
        <v>12495</v>
      </c>
      <c r="F672" s="1076">
        <v>12701</v>
      </c>
      <c r="H672" s="1066"/>
      <c r="I672" s="1066"/>
      <c r="J672" s="1067"/>
      <c r="K672" s="1067"/>
    </row>
    <row r="673" spans="2:11">
      <c r="B673" s="579"/>
      <c r="C673" s="1074" t="s">
        <v>1124</v>
      </c>
      <c r="D673" s="1065" t="s">
        <v>1820</v>
      </c>
      <c r="E673" s="1075">
        <v>17446</v>
      </c>
      <c r="F673" s="1076">
        <v>17666</v>
      </c>
      <c r="H673" s="1066"/>
      <c r="I673" s="1066"/>
      <c r="J673" s="1067"/>
      <c r="K673" s="1067"/>
    </row>
    <row r="674" spans="2:11">
      <c r="B674" s="579"/>
      <c r="C674" s="1074" t="s">
        <v>1125</v>
      </c>
      <c r="D674" s="1065" t="s">
        <v>1821</v>
      </c>
      <c r="E674" s="1075">
        <v>12224</v>
      </c>
      <c r="F674" s="1076">
        <v>12487</v>
      </c>
      <c r="H674" s="1066"/>
      <c r="I674" s="1066"/>
      <c r="J674" s="1067"/>
      <c r="K674" s="1067"/>
    </row>
    <row r="675" spans="2:11">
      <c r="B675" s="579"/>
      <c r="C675" s="1074" t="s">
        <v>1126</v>
      </c>
      <c r="D675" s="1065" t="s">
        <v>1822</v>
      </c>
      <c r="E675" s="1075">
        <v>20584</v>
      </c>
      <c r="F675" s="1076">
        <v>21016</v>
      </c>
      <c r="H675" s="1066"/>
      <c r="I675" s="1066"/>
      <c r="J675" s="1067"/>
      <c r="K675" s="1067"/>
    </row>
    <row r="676" spans="2:11">
      <c r="B676" s="579"/>
      <c r="C676" s="1074" t="s">
        <v>1127</v>
      </c>
      <c r="D676" s="1065" t="s">
        <v>1823</v>
      </c>
      <c r="E676" s="1075">
        <v>12664</v>
      </c>
      <c r="F676" s="1076">
        <v>13211</v>
      </c>
      <c r="H676" s="1066"/>
      <c r="I676" s="1066"/>
      <c r="J676" s="1067"/>
      <c r="K676" s="1067"/>
    </row>
    <row r="677" spans="2:11">
      <c r="B677" s="579"/>
      <c r="C677" s="1074" t="s">
        <v>1128</v>
      </c>
      <c r="D677" s="1065" t="s">
        <v>1824</v>
      </c>
      <c r="E677" s="1075">
        <v>13923</v>
      </c>
      <c r="F677" s="1076">
        <v>13958</v>
      </c>
      <c r="H677" s="1066"/>
      <c r="I677" s="1066"/>
      <c r="J677" s="1067"/>
      <c r="K677" s="1067"/>
    </row>
    <row r="678" spans="2:11">
      <c r="B678" s="579"/>
      <c r="C678" s="1074" t="s">
        <v>1129</v>
      </c>
      <c r="D678" s="1065" t="s">
        <v>1825</v>
      </c>
      <c r="E678" s="1075">
        <v>19101</v>
      </c>
      <c r="F678" s="1076">
        <v>19368</v>
      </c>
      <c r="H678" s="1066"/>
      <c r="I678" s="1066"/>
      <c r="J678" s="1067"/>
      <c r="K678" s="1067"/>
    </row>
    <row r="679" spans="2:11">
      <c r="B679" s="579"/>
      <c r="C679" s="1078" t="s">
        <v>1130</v>
      </c>
      <c r="D679" s="1079" t="s">
        <v>1826</v>
      </c>
      <c r="E679" s="1080">
        <v>14321</v>
      </c>
      <c r="F679" s="1081">
        <v>14616</v>
      </c>
      <c r="H679" s="1066"/>
      <c r="I679" s="1066"/>
      <c r="J679" s="1067"/>
      <c r="K679" s="1067"/>
    </row>
    <row r="680" spans="2:11">
      <c r="B680" s="579"/>
      <c r="C680" s="1082" t="s">
        <v>1131</v>
      </c>
      <c r="D680" s="1083" t="s">
        <v>1827</v>
      </c>
      <c r="E680" s="1084">
        <v>17831</v>
      </c>
      <c r="F680" s="1085">
        <v>20994</v>
      </c>
      <c r="H680" s="1066"/>
      <c r="I680" s="1066"/>
      <c r="J680" s="1067"/>
      <c r="K680" s="1067"/>
    </row>
    <row r="681" spans="2:11">
      <c r="B681" s="579"/>
      <c r="C681" s="1082" t="s">
        <v>1132</v>
      </c>
      <c r="D681" s="1083" t="s">
        <v>1828</v>
      </c>
      <c r="E681" s="1084">
        <v>17068</v>
      </c>
      <c r="F681" s="1085">
        <v>17635</v>
      </c>
      <c r="H681" s="1066"/>
      <c r="I681" s="1066"/>
      <c r="J681" s="1067"/>
      <c r="K681" s="1067"/>
    </row>
    <row r="682" spans="2:11">
      <c r="B682" s="579"/>
      <c r="C682" s="1082" t="s">
        <v>1133</v>
      </c>
      <c r="D682" s="1083" t="s">
        <v>1829</v>
      </c>
      <c r="E682" s="1084">
        <v>15187</v>
      </c>
      <c r="F682" s="1085">
        <v>16862</v>
      </c>
      <c r="H682" s="1066"/>
      <c r="I682" s="1066"/>
      <c r="J682" s="1067"/>
      <c r="K682" s="1067"/>
    </row>
    <row r="683" spans="2:11" ht="15.75" thickBot="1">
      <c r="B683" s="579"/>
      <c r="C683" s="1086" t="s">
        <v>1135</v>
      </c>
      <c r="D683" s="1087" t="s">
        <v>1830</v>
      </c>
      <c r="E683" s="1088">
        <v>17678</v>
      </c>
      <c r="F683" s="1089">
        <v>18023</v>
      </c>
      <c r="H683" s="1066"/>
      <c r="I683" s="1066"/>
      <c r="J683" s="1067"/>
      <c r="K683" s="1067"/>
    </row>
  </sheetData>
  <sheetProtection algorithmName="SHA-512" hashValue="Vyn1/xX7KGRYtf74ZNinOiQsPjdFQ85p3Itm9JNQwQwrMHbErQs+IOkYnkCDo8mb1640+LrKJ2Qx6IxNba1RQA==" saltValue="akzs1DY9kL5HNwr7FaTpqQ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B11" sqref="B11:E11"/>
    </sheetView>
  </sheetViews>
  <sheetFormatPr defaultColWidth="8.85546875" defaultRowHeight="15"/>
  <cols>
    <col min="1" max="1" width="8.85546875" style="580"/>
    <col min="2" max="2" width="23.7109375" style="580" bestFit="1" customWidth="1"/>
    <col min="3" max="3" width="2.7109375" style="580" customWidth="1"/>
    <col min="4" max="4" width="26.5703125" style="580" customWidth="1"/>
    <col min="5" max="5" width="34.85546875" style="580" customWidth="1"/>
    <col min="6" max="16384" width="8.85546875" style="580"/>
  </cols>
  <sheetData>
    <row r="1" spans="2:5" ht="15.7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97" t="s">
        <v>1147</v>
      </c>
      <c r="C8" s="1098"/>
      <c r="D8" s="1098"/>
      <c r="E8" s="1099"/>
    </row>
    <row r="9" spans="2:5" ht="15.75">
      <c r="B9" s="1092"/>
      <c r="C9" s="1093"/>
      <c r="D9" s="1093"/>
      <c r="E9" s="51"/>
    </row>
    <row r="10" spans="2:5">
      <c r="B10" s="584"/>
      <c r="C10" s="586"/>
      <c r="D10" s="586"/>
      <c r="E10" s="51"/>
    </row>
    <row r="11" spans="2:5" ht="60" customHeight="1">
      <c r="B11" s="1094" t="s">
        <v>445</v>
      </c>
      <c r="C11" s="1095"/>
      <c r="D11" s="1095"/>
      <c r="E11" s="1096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446</v>
      </c>
      <c r="E13" s="759"/>
    </row>
    <row r="14" spans="2:5">
      <c r="B14" s="933" t="s">
        <v>149</v>
      </c>
      <c r="C14" s="590"/>
      <c r="D14" s="715" t="s">
        <v>447</v>
      </c>
      <c r="E14" s="759"/>
    </row>
    <row r="15" spans="2:5">
      <c r="B15" s="933" t="s">
        <v>140</v>
      </c>
      <c r="C15" s="590"/>
      <c r="D15" s="715" t="s">
        <v>448</v>
      </c>
      <c r="E15" s="759"/>
    </row>
    <row r="16" spans="2:5">
      <c r="B16" s="933" t="s">
        <v>141</v>
      </c>
      <c r="C16" s="590"/>
      <c r="D16" s="716" t="s">
        <v>449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1149</v>
      </c>
      <c r="E18" s="51"/>
    </row>
    <row r="19" spans="2:5">
      <c r="B19" s="589"/>
      <c r="C19" s="49"/>
      <c r="D19" s="586"/>
      <c r="E19" s="51"/>
    </row>
    <row r="20" spans="2:5">
      <c r="B20" s="934" t="s">
        <v>410</v>
      </c>
      <c r="C20" s="50"/>
      <c r="D20" s="717" t="s">
        <v>1150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75" thickBot="1">
      <c r="B24" s="939"/>
      <c r="C24" s="940"/>
      <c r="D24" s="940"/>
      <c r="E24" s="714"/>
    </row>
  </sheetData>
  <sheetProtection algorithmName="SHA-512" hashValue="kx3pwlRjs6AjVykD6nPwDAiS+c68e808YiQzBRt843FxbY/q5OCt11Ulomp8fdzsr+HyJvf1jYBOnPmXzj+iPA==" saltValue="Jb9Rv1sLs0EN+RQwKXfYnw==" spinCount="100000" sheet="1" objects="1" scenarios="1"/>
  <sortState xmlns:xlrd2="http://schemas.microsoft.com/office/spreadsheetml/2017/richdata2"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12" sqref="C12"/>
    </sheetView>
  </sheetViews>
  <sheetFormatPr defaultColWidth="11.85546875" defaultRowHeight="15"/>
  <cols>
    <col min="1" max="1" width="2" style="42" customWidth="1"/>
    <col min="2" max="2" width="20.85546875" style="42" customWidth="1"/>
    <col min="3" max="3" width="40.85546875" style="42" bestFit="1" customWidth="1"/>
    <col min="4" max="8" width="18.28515625" style="42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2024-25 through 2028-29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276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199</v>
      </c>
      <c r="D6" s="26" t="str">
        <f>CONTROL!$G$19</f>
        <v>2024-25</v>
      </c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1052" t="str">
        <f>CONTROL!$G$23</f>
        <v>2028-29</v>
      </c>
      <c r="I6" s="1049" t="s">
        <v>454</v>
      </c>
    </row>
    <row r="7" spans="1:12">
      <c r="A7" s="99"/>
      <c r="B7" s="106" t="s">
        <v>177</v>
      </c>
      <c r="C7" s="106" t="s">
        <v>201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178</v>
      </c>
      <c r="C8" s="106" t="s">
        <v>201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179</v>
      </c>
      <c r="C9" s="106" t="s">
        <v>201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180</v>
      </c>
      <c r="C10" s="106" t="s">
        <v>201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181</v>
      </c>
      <c r="C11" s="106" t="s">
        <v>201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182</v>
      </c>
      <c r="C12" s="569" t="s">
        <v>450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183</v>
      </c>
      <c r="C13" s="106" t="s">
        <v>202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184</v>
      </c>
      <c r="C14" s="106" t="s">
        <v>202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185</v>
      </c>
      <c r="C15" s="106" t="s">
        <v>202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186</v>
      </c>
      <c r="C16" s="106" t="s">
        <v>203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187</v>
      </c>
      <c r="C17" s="106" t="s">
        <v>203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188</v>
      </c>
      <c r="C18" s="106" t="s">
        <v>203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189</v>
      </c>
      <c r="C19" s="106" t="s">
        <v>203</v>
      </c>
      <c r="D19" s="1044"/>
      <c r="E19" s="1044"/>
      <c r="F19" s="1044"/>
      <c r="G19" s="1044"/>
      <c r="H19" s="1051"/>
      <c r="I19" s="1048"/>
    </row>
    <row r="20" spans="1:9">
      <c r="A20" s="99"/>
      <c r="B20" s="1100" t="s">
        <v>451</v>
      </c>
      <c r="C20" s="1101"/>
      <c r="D20" s="1044"/>
      <c r="E20" s="1044"/>
      <c r="F20" s="1044"/>
      <c r="G20" s="1044"/>
      <c r="H20" s="1051"/>
      <c r="I20" s="1048"/>
    </row>
    <row r="21" spans="1:9">
      <c r="A21" s="99"/>
      <c r="B21" s="1100" t="s">
        <v>99</v>
      </c>
      <c r="C21" s="1101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306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199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40"/>
    </row>
    <row r="25" spans="1:9">
      <c r="A25" s="110"/>
      <c r="B25" s="106" t="s">
        <v>177</v>
      </c>
      <c r="C25" s="106" t="s">
        <v>201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178</v>
      </c>
      <c r="C26" s="106" t="s">
        <v>201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179</v>
      </c>
      <c r="C27" s="106" t="s">
        <v>201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180</v>
      </c>
      <c r="C28" s="106" t="s">
        <v>201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181</v>
      </c>
      <c r="C29" s="106" t="s">
        <v>201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182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183</v>
      </c>
      <c r="C31" s="106" t="s">
        <v>202</v>
      </c>
      <c r="D31" s="1044"/>
      <c r="E31" s="1044"/>
      <c r="F31" s="1044"/>
      <c r="G31" s="1044"/>
      <c r="H31" s="1044"/>
      <c r="I31" s="40"/>
    </row>
    <row r="32" spans="1:9">
      <c r="B32" s="106" t="s">
        <v>184</v>
      </c>
      <c r="C32" s="106" t="s">
        <v>202</v>
      </c>
      <c r="D32" s="1044"/>
      <c r="E32" s="1044"/>
      <c r="F32" s="1044"/>
      <c r="G32" s="1044"/>
      <c r="H32" s="1044"/>
      <c r="I32" s="40"/>
    </row>
    <row r="33" spans="2:9">
      <c r="B33" s="106" t="s">
        <v>185</v>
      </c>
      <c r="C33" s="106" t="s">
        <v>202</v>
      </c>
      <c r="D33" s="1044"/>
      <c r="E33" s="1044"/>
      <c r="F33" s="1044"/>
      <c r="G33" s="1044"/>
      <c r="H33" s="1044"/>
      <c r="I33" s="40"/>
    </row>
    <row r="34" spans="2:9">
      <c r="B34" s="106" t="s">
        <v>186</v>
      </c>
      <c r="C34" s="106" t="s">
        <v>203</v>
      </c>
      <c r="D34" s="1044"/>
      <c r="E34" s="1044"/>
      <c r="F34" s="1044"/>
      <c r="G34" s="1044"/>
      <c r="H34" s="1044"/>
      <c r="I34" s="40"/>
    </row>
    <row r="35" spans="2:9">
      <c r="B35" s="106" t="s">
        <v>187</v>
      </c>
      <c r="C35" s="106" t="s">
        <v>203</v>
      </c>
      <c r="D35" s="1044"/>
      <c r="E35" s="1044"/>
      <c r="F35" s="1044"/>
      <c r="G35" s="1044"/>
      <c r="H35" s="1044"/>
      <c r="I35" s="40"/>
    </row>
    <row r="36" spans="2:9">
      <c r="B36" s="106" t="s">
        <v>188</v>
      </c>
      <c r="C36" s="106" t="s">
        <v>203</v>
      </c>
      <c r="D36" s="1044"/>
      <c r="E36" s="1044"/>
      <c r="F36" s="1044"/>
      <c r="G36" s="1044"/>
      <c r="H36" s="1044"/>
      <c r="I36" s="40"/>
    </row>
    <row r="37" spans="2:9">
      <c r="B37" s="106" t="s">
        <v>189</v>
      </c>
      <c r="C37" s="106" t="s">
        <v>203</v>
      </c>
      <c r="D37" s="1044"/>
      <c r="E37" s="1044"/>
      <c r="F37" s="1044"/>
      <c r="G37" s="1044"/>
      <c r="H37" s="1044"/>
      <c r="I37" s="40"/>
    </row>
    <row r="38" spans="2:9">
      <c r="B38" s="1100" t="s">
        <v>451</v>
      </c>
      <c r="C38" s="1101"/>
      <c r="D38" s="1044"/>
      <c r="E38" s="1044"/>
      <c r="F38" s="1044"/>
      <c r="G38" s="1044"/>
      <c r="H38" s="1044"/>
      <c r="I38" s="40"/>
    </row>
    <row r="39" spans="2:9">
      <c r="B39" s="1100" t="s">
        <v>99</v>
      </c>
      <c r="C39" s="1101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307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199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40"/>
    </row>
    <row r="43" spans="2:9">
      <c r="B43" s="106" t="s">
        <v>177</v>
      </c>
      <c r="C43" s="106" t="s">
        <v>201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178</v>
      </c>
      <c r="C44" s="106" t="s">
        <v>201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179</v>
      </c>
      <c r="C45" s="106" t="s">
        <v>201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180</v>
      </c>
      <c r="C46" s="106" t="s">
        <v>201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181</v>
      </c>
      <c r="C47" s="106" t="s">
        <v>201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182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183</v>
      </c>
      <c r="C49" s="106" t="s">
        <v>202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184</v>
      </c>
      <c r="C50" s="106" t="s">
        <v>202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185</v>
      </c>
      <c r="C51" s="106" t="s">
        <v>202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186</v>
      </c>
      <c r="C52" s="106" t="s">
        <v>203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187</v>
      </c>
      <c r="C53" s="106" t="s">
        <v>203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188</v>
      </c>
      <c r="C54" s="106" t="s">
        <v>203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189</v>
      </c>
      <c r="C55" s="106" t="s">
        <v>203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100" t="s">
        <v>451</v>
      </c>
      <c r="C56" s="1101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308</v>
      </c>
      <c r="C58" s="568"/>
      <c r="D58" s="568"/>
      <c r="E58" s="568"/>
      <c r="F58" s="568"/>
      <c r="G58" s="568"/>
      <c r="H58" s="568"/>
      <c r="I58" s="40"/>
    </row>
    <row r="59" spans="2:9">
      <c r="B59" s="1102" t="s">
        <v>190</v>
      </c>
      <c r="C59" s="1103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104" t="s">
        <v>191</v>
      </c>
      <c r="C60" s="1105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104" t="s">
        <v>192</v>
      </c>
      <c r="C61" s="1105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106" t="s">
        <v>452</v>
      </c>
      <c r="C62" s="1107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75" thickBot="1">
      <c r="B63" s="1108" t="s">
        <v>193</v>
      </c>
      <c r="C63" s="1109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75" thickTop="1">
      <c r="B64" s="1110" t="s">
        <v>303</v>
      </c>
      <c r="C64" s="1111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104" t="s">
        <v>304</v>
      </c>
      <c r="C65" s="1105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106" t="s">
        <v>305</v>
      </c>
      <c r="C66" s="1107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309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117"/>
      <c r="C69" s="1118"/>
      <c r="D69" s="1118"/>
      <c r="E69" s="1118"/>
      <c r="F69" s="1118"/>
      <c r="G69" s="1118"/>
      <c r="H69" s="1119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277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281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282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411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412</v>
      </c>
      <c r="C77" s="95" t="s">
        <v>434</v>
      </c>
      <c r="D77" s="94" t="str">
        <f>CONTROL!$G$19</f>
        <v>2024-25</v>
      </c>
      <c r="E77" s="94" t="str">
        <f>CONTROL!$G$20</f>
        <v>2025-26</v>
      </c>
      <c r="F77" s="94" t="str">
        <f>CONTROL!$G$21</f>
        <v>2026-27</v>
      </c>
      <c r="G77" s="94" t="str">
        <f>CONTROL!$G$22</f>
        <v>2027-28</v>
      </c>
      <c r="H77" s="94" t="str">
        <f>CONTROL!$G$23</f>
        <v>2028-29</v>
      </c>
      <c r="I77" s="40"/>
    </row>
    <row r="78" spans="1:10">
      <c r="B78" s="92" t="s">
        <v>413</v>
      </c>
      <c r="C78" s="91"/>
      <c r="D78" s="567">
        <v>0</v>
      </c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406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115" t="s">
        <v>415</v>
      </c>
      <c r="C80" s="1116"/>
      <c r="D80" s="1112"/>
      <c r="E80" s="1113"/>
      <c r="F80" s="1113"/>
      <c r="G80" s="1113"/>
      <c r="H80" s="1114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414</v>
      </c>
      <c r="C82" s="95" t="s">
        <v>434</v>
      </c>
      <c r="D82" s="94" t="str">
        <f>CONTROL!$G$19</f>
        <v>2024-25</v>
      </c>
      <c r="E82" s="94" t="str">
        <f>CONTROL!$G$20</f>
        <v>2025-26</v>
      </c>
      <c r="F82" s="94" t="str">
        <f>CONTROL!$G$21</f>
        <v>2026-27</v>
      </c>
      <c r="G82" s="94" t="str">
        <f>CONTROL!$G$22</f>
        <v>2027-28</v>
      </c>
      <c r="H82" s="94" t="str">
        <f>CONTROL!$G$23</f>
        <v>2028-29</v>
      </c>
      <c r="I82" s="40"/>
    </row>
    <row r="83" spans="1:9">
      <c r="B83" s="92" t="s">
        <v>413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406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120" t="s">
        <v>415</v>
      </c>
      <c r="C85" s="1120"/>
      <c r="D85" s="1121"/>
      <c r="E85" s="1122"/>
      <c r="F85" s="1122"/>
      <c r="G85" s="1122"/>
      <c r="H85" s="1123"/>
      <c r="I85" s="40"/>
    </row>
    <row r="86" spans="1:9">
      <c r="I86" s="40"/>
    </row>
    <row r="87" spans="1:9">
      <c r="B87" s="46" t="s">
        <v>291</v>
      </c>
      <c r="C87" s="47" t="s">
        <v>290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40"/>
    </row>
    <row r="88" spans="1:9">
      <c r="A88" s="4"/>
      <c r="B88" s="41" t="s">
        <v>350</v>
      </c>
      <c r="C88" s="43" t="s">
        <v>434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351</v>
      </c>
      <c r="C89" s="43" t="s">
        <v>434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352</v>
      </c>
      <c r="C90" s="43" t="s">
        <v>434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353</v>
      </c>
      <c r="C91" s="43" t="s">
        <v>434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354</v>
      </c>
      <c r="C92" s="43" t="s">
        <v>434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355</v>
      </c>
      <c r="C93" s="43" t="s">
        <v>434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356</v>
      </c>
      <c r="C94" s="43" t="s">
        <v>434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357</v>
      </c>
      <c r="C95" s="43" t="s">
        <v>434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358</v>
      </c>
      <c r="C96" s="43" t="s">
        <v>434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359</v>
      </c>
      <c r="C97" s="43" t="s">
        <v>434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360</v>
      </c>
      <c r="C98" s="43" t="s">
        <v>434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361</v>
      </c>
      <c r="C99" s="43" t="s">
        <v>434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362</v>
      </c>
      <c r="C100" s="43" t="s">
        <v>434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363</v>
      </c>
      <c r="C101" s="43" t="s">
        <v>434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364</v>
      </c>
      <c r="C102" s="43" t="s">
        <v>434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365</v>
      </c>
      <c r="C103" s="43" t="s">
        <v>434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366</v>
      </c>
      <c r="C104" s="43" t="s">
        <v>434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367</v>
      </c>
      <c r="C105" s="43" t="s">
        <v>434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368</v>
      </c>
      <c r="C106" s="43" t="s">
        <v>434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369</v>
      </c>
      <c r="C107" s="43" t="s">
        <v>434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370</v>
      </c>
      <c r="C108" s="43" t="s">
        <v>434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371</v>
      </c>
      <c r="C109" s="43" t="s">
        <v>434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372</v>
      </c>
      <c r="C110" s="43" t="s">
        <v>434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373</v>
      </c>
      <c r="C111" s="43" t="s">
        <v>434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374</v>
      </c>
      <c r="C112" s="43" t="s">
        <v>434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375</v>
      </c>
      <c r="C113" s="43" t="s">
        <v>434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376</v>
      </c>
      <c r="C114" s="43" t="s">
        <v>434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377</v>
      </c>
      <c r="C115" s="43" t="s">
        <v>434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378</v>
      </c>
      <c r="C116" s="43" t="s">
        <v>434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379</v>
      </c>
      <c r="C117" s="43" t="s">
        <v>434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380</v>
      </c>
      <c r="C118" s="43" t="s">
        <v>434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381</v>
      </c>
      <c r="C119" s="43" t="s">
        <v>434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382</v>
      </c>
      <c r="C120" s="43" t="s">
        <v>434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383</v>
      </c>
      <c r="C121" s="43" t="s">
        <v>434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384</v>
      </c>
      <c r="C122" s="43" t="s">
        <v>434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385</v>
      </c>
      <c r="C123" s="43" t="s">
        <v>434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386</v>
      </c>
      <c r="C124" s="43" t="s">
        <v>434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387</v>
      </c>
      <c r="C125" s="43" t="s">
        <v>434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388</v>
      </c>
      <c r="C126" s="43" t="s">
        <v>434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389</v>
      </c>
      <c r="C127" s="43" t="s">
        <v>434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390</v>
      </c>
      <c r="C128" s="43" t="s">
        <v>434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391</v>
      </c>
      <c r="C129" s="43" t="s">
        <v>434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392</v>
      </c>
      <c r="C130" s="43" t="s">
        <v>434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393</v>
      </c>
      <c r="C131" s="43" t="s">
        <v>434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394</v>
      </c>
      <c r="C132" s="43" t="s">
        <v>434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395</v>
      </c>
      <c r="C133" s="43" t="s">
        <v>434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396</v>
      </c>
      <c r="C134" s="43" t="s">
        <v>434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397</v>
      </c>
      <c r="C135" s="43" t="s">
        <v>434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D12" sqref="D12"/>
    </sheetView>
  </sheetViews>
  <sheetFormatPr defaultColWidth="8.85546875" defaultRowHeight="12.75"/>
  <cols>
    <col min="1" max="1" width="1.7109375" style="40" customWidth="1"/>
    <col min="2" max="2" width="34.7109375" style="40" customWidth="1"/>
    <col min="3" max="3" width="13" style="40" customWidth="1"/>
    <col min="4" max="8" width="15.7109375" style="40" customWidth="1"/>
    <col min="9" max="9" width="1.7109375" style="40" customWidth="1"/>
    <col min="10" max="10" width="63.140625" style="40" customWidth="1"/>
    <col min="11" max="11" width="1.7109375" style="40" customWidth="1"/>
    <col min="12" max="16" width="15.7109375" style="40" customWidth="1"/>
    <col min="17" max="17" width="2.7109375" style="40" customWidth="1"/>
    <col min="18" max="18" width="15.42578125" style="40" bestFit="1" customWidth="1"/>
    <col min="19" max="22" width="14.42578125" style="40" customWidth="1"/>
    <col min="23" max="16384" width="8.85546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75">
      <c r="A5" s="414"/>
      <c r="B5" s="923"/>
      <c r="C5" s="403" t="s">
        <v>236</v>
      </c>
      <c r="D5" s="941" t="str">
        <f>CONTROL!$G$19</f>
        <v>2024-25</v>
      </c>
      <c r="E5" s="941" t="str">
        <f>CONTROL!$G$20</f>
        <v>2025-26</v>
      </c>
      <c r="F5" s="941" t="str">
        <f>CONTROL!$G$21</f>
        <v>2026-27</v>
      </c>
      <c r="G5" s="941" t="str">
        <f>CONTROL!$G$22</f>
        <v>2027-28</v>
      </c>
      <c r="H5" s="941" t="str">
        <f>CONTROL!$G$23</f>
        <v>2028-29</v>
      </c>
      <c r="I5" s="610"/>
      <c r="J5" s="425"/>
      <c r="L5" s="602"/>
    </row>
    <row r="6" spans="1:12" ht="18.75">
      <c r="A6" s="414"/>
      <c r="B6" s="923"/>
      <c r="C6" s="403" t="s">
        <v>194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75">
      <c r="A7" s="414"/>
      <c r="B7" s="924"/>
      <c r="C7" s="403" t="s">
        <v>195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30" t="s">
        <v>286</v>
      </c>
      <c r="E9" s="1131"/>
      <c r="F9" s="1131"/>
      <c r="G9" s="1131"/>
      <c r="H9" s="1132"/>
      <c r="I9" s="414"/>
      <c r="J9" s="614" t="s">
        <v>295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245</v>
      </c>
      <c r="D11" s="416" t="s">
        <v>235</v>
      </c>
      <c r="E11" s="417"/>
      <c r="F11" s="417"/>
      <c r="G11" s="417"/>
      <c r="H11" s="418"/>
      <c r="I11" s="414"/>
      <c r="J11" s="608" t="s">
        <v>284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246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1142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247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243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27" t="s">
        <v>285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28"/>
      <c r="C43" s="403" t="s">
        <v>236</v>
      </c>
      <c r="D43" s="941" t="str">
        <f>CONTROL!$G$19</f>
        <v>2024-25</v>
      </c>
      <c r="E43" s="941" t="str">
        <f>CONTROL!$G$20</f>
        <v>2025-26</v>
      </c>
      <c r="F43" s="941" t="str">
        <f>CONTROL!$G$21</f>
        <v>2026-27</v>
      </c>
      <c r="G43" s="941" t="str">
        <f>CONTROL!$G$22</f>
        <v>2027-28</v>
      </c>
      <c r="H43" s="941" t="str">
        <f>CONTROL!$G$23</f>
        <v>2028-29</v>
      </c>
      <c r="J43"/>
    </row>
    <row r="44" spans="1:10" ht="15" customHeight="1">
      <c r="B44" s="1128"/>
      <c r="C44" s="403" t="s">
        <v>194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29"/>
      <c r="C45" s="403" t="s">
        <v>195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24" t="s">
        <v>287</v>
      </c>
      <c r="D47" s="1125"/>
      <c r="E47" s="1125"/>
      <c r="F47" s="1125"/>
      <c r="G47" s="1125"/>
      <c r="H47" s="1126"/>
      <c r="J47" s="614" t="s">
        <v>288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242</v>
      </c>
      <c r="D49" s="416"/>
      <c r="E49" s="417"/>
      <c r="F49" s="417"/>
      <c r="G49" s="417"/>
      <c r="H49" s="418"/>
      <c r="J49" s="608" t="s">
        <v>284</v>
      </c>
    </row>
    <row r="50" spans="2:10" ht="15">
      <c r="B50" s="28" t="s">
        <v>198</v>
      </c>
      <c r="C50" s="98" t="s">
        <v>283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196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197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244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>
      <selection activeCell="J7" sqref="J7"/>
    </sheetView>
  </sheetViews>
  <sheetFormatPr defaultColWidth="8.85546875" defaultRowHeight="15"/>
  <cols>
    <col min="1" max="1" width="3.7109375" style="229" customWidth="1"/>
    <col min="2" max="4" width="2.28515625" style="229" customWidth="1"/>
    <col min="5" max="5" width="51.140625" style="230" customWidth="1"/>
    <col min="6" max="6" width="2.7109375" style="231" customWidth="1"/>
    <col min="7" max="7" width="16.5703125" style="231" customWidth="1"/>
    <col min="8" max="8" width="2.7109375" style="232" customWidth="1"/>
    <col min="9" max="9" width="16.5703125" style="232" customWidth="1"/>
    <col min="10" max="10" width="49.140625" style="229" customWidth="1"/>
    <col min="11" max="16384" width="8.85546875" style="229"/>
  </cols>
  <sheetData>
    <row r="1" spans="2:12" ht="15.75" thickBot="1"/>
    <row r="2" spans="2:12" s="1" customFormat="1" ht="15.7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July 1, 2023 - June 30, 2024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1136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33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33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292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7.25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7.25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7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7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418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7.25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168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168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168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168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168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168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168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168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168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168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168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168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168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168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168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168</v>
      </c>
      <c r="K150" s="151"/>
    </row>
    <row r="151" spans="1:11" ht="17.25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168</v>
      </c>
      <c r="K151" s="151"/>
    </row>
    <row r="152" spans="1:11" ht="17.25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168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168</v>
      </c>
    </row>
    <row r="154" spans="1:11" ht="17.25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168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168</v>
      </c>
    </row>
    <row r="156" spans="1:11" ht="18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168</v>
      </c>
      <c r="K156" s="151"/>
    </row>
    <row r="157" spans="1:11">
      <c r="A157" s="151"/>
      <c r="B157" s="151"/>
      <c r="J157" s="151"/>
      <c r="K157" s="151"/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I17" sqref="I17"/>
    </sheetView>
  </sheetViews>
  <sheetFormatPr defaultColWidth="8.85546875" defaultRowHeight="15"/>
  <cols>
    <col min="1" max="1" width="3.7109375" style="624" customWidth="1"/>
    <col min="2" max="3" width="2.28515625" style="229" customWidth="1"/>
    <col min="4" max="4" width="22.28515625" style="229" customWidth="1"/>
    <col min="5" max="5" width="29" style="230" customWidth="1"/>
    <col min="6" max="6" width="2.42578125" style="231" customWidth="1"/>
    <col min="7" max="7" width="11.28515625" style="231" customWidth="1"/>
    <col min="8" max="8" width="2.7109375" style="232" customWidth="1"/>
    <col min="9" max="21" width="11.7109375" style="229" customWidth="1"/>
    <col min="22" max="22" width="8.85546875" style="229"/>
    <col min="23" max="23" width="14.7109375" style="229" customWidth="1"/>
    <col min="24" max="16384" width="8.85546875" style="229"/>
  </cols>
  <sheetData>
    <row r="1" spans="1:22" s="624" customFormat="1" ht="15.75" thickBot="1">
      <c r="E1" s="625"/>
      <c r="F1" s="626"/>
      <c r="G1" s="626"/>
      <c r="H1" s="627"/>
    </row>
    <row r="2" spans="1:22" s="1" customFormat="1" ht="19.5" thickTop="1">
      <c r="A2" s="580"/>
      <c r="B2" s="1142" t="s">
        <v>300</v>
      </c>
      <c r="C2" s="1143"/>
      <c r="D2" s="1143"/>
      <c r="E2" s="1143"/>
      <c r="F2" s="1143"/>
      <c r="G2" s="1143"/>
      <c r="H2" s="1144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45"/>
      <c r="C3" s="1146"/>
      <c r="D3" s="1146"/>
      <c r="E3" s="1146"/>
      <c r="F3" s="1146"/>
      <c r="G3" s="1146"/>
      <c r="H3" s="1147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34" t="s">
        <v>348</v>
      </c>
      <c r="C4" s="1135"/>
      <c r="D4" s="1135"/>
      <c r="E4" s="1135"/>
      <c r="F4" s="1135"/>
      <c r="G4" s="1135"/>
      <c r="H4" s="1136"/>
      <c r="I4" s="721" t="s">
        <v>293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37"/>
      <c r="C5" s="1138"/>
      <c r="D5" s="1138"/>
      <c r="E5" s="1138"/>
      <c r="F5" s="1138"/>
      <c r="G5" s="1138"/>
      <c r="H5" s="1139"/>
      <c r="I5" s="1028" t="str">
        <f>IF(OR(PreOpenPd="",PreOpenPd="Select from dropdown list →"),Mssg2,IF(PreOpenType=CONTROL!B33,"Do NOT complete this section.  Complete tab ""5) Pre-OP Cash Flow 6-Mo.""",PreOpenPd))</f>
        <v>July 1, 2023 - June 30, 2024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40"/>
      <c r="C13" s="1141"/>
      <c r="D13" s="1141"/>
      <c r="E13" s="1141"/>
      <c r="F13" s="644"/>
      <c r="G13" s="644"/>
      <c r="H13" s="645"/>
      <c r="I13" s="487" t="s">
        <v>254</v>
      </c>
      <c r="J13" s="488" t="s">
        <v>255</v>
      </c>
      <c r="K13" s="488" t="s">
        <v>256</v>
      </c>
      <c r="L13" s="488" t="s">
        <v>257</v>
      </c>
      <c r="M13" s="488" t="s">
        <v>258</v>
      </c>
      <c r="N13" s="488" t="s">
        <v>259</v>
      </c>
      <c r="O13" s="488" t="s">
        <v>248</v>
      </c>
      <c r="P13" s="488" t="s">
        <v>249</v>
      </c>
      <c r="Q13" s="488" t="s">
        <v>250</v>
      </c>
      <c r="R13" s="488" t="s">
        <v>251</v>
      </c>
      <c r="S13" s="488" t="s">
        <v>252</v>
      </c>
      <c r="T13" s="488" t="s">
        <v>253</v>
      </c>
      <c r="U13" s="489" t="s">
        <v>99</v>
      </c>
      <c r="V13" s="713"/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1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241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7.25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7.25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30">
      <c r="A44" s="646"/>
      <c r="B44" s="652"/>
      <c r="C44" s="665" t="s">
        <v>260</v>
      </c>
      <c r="D44" s="653"/>
      <c r="E44" s="649"/>
      <c r="F44" s="368"/>
      <c r="G44" s="666" t="s">
        <v>261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7.25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7.25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7.25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7.25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/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7.25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7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7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7.25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418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7.25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7.25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263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7.25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262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7.25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264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7.25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7.25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7.25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7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7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3" activePane="bottomLeft" state="frozen"/>
      <selection activeCell="F7" sqref="F7"/>
      <selection pane="bottomLeft" activeCell="O6" sqref="O6"/>
    </sheetView>
  </sheetViews>
  <sheetFormatPr defaultColWidth="8.85546875" defaultRowHeight="15" outlineLevelCol="1"/>
  <cols>
    <col min="1" max="1" width="3.7109375" style="352" customWidth="1"/>
    <col min="2" max="3" width="2.28515625" style="229" customWidth="1"/>
    <col min="4" max="4" width="26.140625" style="229" customWidth="1"/>
    <col min="5" max="5" width="41.5703125" style="230" bestFit="1" customWidth="1"/>
    <col min="6" max="6" width="2.7109375" style="231" customWidth="1"/>
    <col min="7" max="7" width="14.7109375" style="231" customWidth="1"/>
    <col min="8" max="8" width="3.7109375" style="232" customWidth="1"/>
    <col min="9" max="13" width="15.7109375" style="232" customWidth="1"/>
    <col min="14" max="14" width="15.7109375" style="229" customWidth="1"/>
    <col min="15" max="15" width="48.85546875" style="229" customWidth="1"/>
    <col min="16" max="16" width="3.7109375" style="229" customWidth="1"/>
    <col min="17" max="17" width="16.42578125" style="229" customWidth="1" outlineLevel="1"/>
    <col min="18" max="18" width="10.85546875" style="229" customWidth="1"/>
    <col min="19" max="16384" width="8.85546875" style="229"/>
  </cols>
  <sheetData>
    <row r="1" spans="1:18" ht="15.75" thickBot="1">
      <c r="I1" s="232">
        <v>14</v>
      </c>
    </row>
    <row r="2" spans="1:18" s="1" customFormat="1" ht="15.75" thickBot="1">
      <c r="A2" s="353"/>
      <c r="B2" s="1162" t="s">
        <v>296</v>
      </c>
      <c r="C2" s="1163"/>
      <c r="D2" s="1163"/>
      <c r="E2" s="1163"/>
      <c r="F2" s="1163"/>
      <c r="G2" s="1163"/>
      <c r="H2" s="1164"/>
      <c r="I2" s="1156" t="str">
        <f>'4) Pre-Opening Period Budget'!B2</f>
        <v>Please enter school name on tab - "1) School Information"</v>
      </c>
      <c r="J2" s="1156"/>
      <c r="K2" s="1156"/>
      <c r="L2" s="1156"/>
      <c r="M2" s="1156"/>
      <c r="N2" s="1157"/>
      <c r="O2" s="735"/>
      <c r="Q2" s="930" t="s">
        <v>408</v>
      </c>
    </row>
    <row r="3" spans="1:18" s="1" customFormat="1" ht="15.75" thickBot="1">
      <c r="A3" s="353"/>
      <c r="B3" s="1165"/>
      <c r="C3" s="1166"/>
      <c r="D3" s="1166"/>
      <c r="E3" s="1166"/>
      <c r="F3" s="1166"/>
      <c r="G3" s="1166"/>
      <c r="H3" s="1167"/>
      <c r="I3" s="246"/>
      <c r="J3" s="246"/>
      <c r="K3" s="246"/>
      <c r="L3" s="246"/>
      <c r="M3" s="246"/>
      <c r="N3" s="736"/>
      <c r="O3" s="1148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65"/>
      <c r="C4" s="1166"/>
      <c r="D4" s="1166"/>
      <c r="E4" s="1166"/>
      <c r="F4" s="1166"/>
      <c r="G4" s="1166"/>
      <c r="H4" s="1167"/>
      <c r="I4" s="1158" t="s">
        <v>146</v>
      </c>
      <c r="J4" s="1158"/>
      <c r="K4" s="1158"/>
      <c r="L4" s="1158"/>
      <c r="M4" s="1158"/>
      <c r="N4" s="1159"/>
      <c r="O4" s="1148"/>
    </row>
    <row r="5" spans="1:18" s="1" customFormat="1" ht="30">
      <c r="A5" s="353"/>
      <c r="B5" s="1168"/>
      <c r="C5" s="1169"/>
      <c r="D5" s="1169"/>
      <c r="E5" s="1169"/>
      <c r="F5" s="1169"/>
      <c r="G5" s="1169"/>
      <c r="H5" s="1170"/>
      <c r="I5" s="1160" t="str">
        <f>IF(AcadYr1=CONTROL!B18,Mssg2,"JULY 1, "&amp;Year1-1&amp;" - JUNE 30, "&amp;Year1)</f>
        <v>JULY 1, 2024 - JUNE 30, 2025</v>
      </c>
      <c r="J5" s="1160"/>
      <c r="K5" s="1160"/>
      <c r="L5" s="1160"/>
      <c r="M5" s="1160"/>
      <c r="N5" s="1161"/>
      <c r="O5" s="614" t="s">
        <v>294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340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49"/>
      <c r="C11" s="1150"/>
      <c r="D11" s="1150"/>
      <c r="E11" s="1150"/>
      <c r="F11" s="145"/>
      <c r="G11" s="145"/>
      <c r="H11" s="355"/>
      <c r="I11" s="1153" t="s">
        <v>100</v>
      </c>
      <c r="J11" s="1154"/>
      <c r="K11" s="1155"/>
      <c r="L11" s="1153" t="s">
        <v>101</v>
      </c>
      <c r="M11" s="1155"/>
      <c r="N11" s="744"/>
      <c r="O11" s="738"/>
    </row>
    <row r="12" spans="1:18" s="267" customFormat="1" ht="29.25" customHeight="1">
      <c r="A12" s="139"/>
      <c r="B12" s="1151"/>
      <c r="C12" s="1152"/>
      <c r="D12" s="1152"/>
      <c r="E12" s="1152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(2023-24)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166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210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211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212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213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214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215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216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217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218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219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220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221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222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223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7.25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343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342</v>
      </c>
      <c r="F33" s="920" t="s">
        <v>343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457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61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241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7.25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7.25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7.25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265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7.25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7.25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7.25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7.25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7.25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7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7.25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418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7.25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7.25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166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210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211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212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213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214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215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216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217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218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219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220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221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222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223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7.25">
      <c r="A175" s="375"/>
      <c r="B175" s="504"/>
      <c r="C175" s="376"/>
      <c r="D175" s="376" t="s">
        <v>167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7.25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7.25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8" sqref="I18"/>
    </sheetView>
  </sheetViews>
  <sheetFormatPr defaultColWidth="8.85546875" defaultRowHeight="15" outlineLevelCol="1"/>
  <cols>
    <col min="1" max="1" width="3.7109375" style="229" customWidth="1"/>
    <col min="2" max="3" width="2.28515625" style="229" customWidth="1"/>
    <col min="4" max="4" width="25.7109375" style="229" customWidth="1"/>
    <col min="5" max="5" width="40.7109375" style="230" customWidth="1"/>
    <col min="6" max="6" width="2.42578125" style="231" customWidth="1"/>
    <col min="7" max="7" width="16.28515625" style="231" bestFit="1" customWidth="1"/>
    <col min="8" max="8" width="2.7109375" style="232" customWidth="1"/>
    <col min="9" max="20" width="10.85546875" style="229" customWidth="1"/>
    <col min="21" max="21" width="12" style="229" customWidth="1"/>
    <col min="22" max="22" width="4.140625" style="229" customWidth="1"/>
    <col min="23" max="23" width="20.85546875" style="232" customWidth="1" outlineLevel="1"/>
    <col min="24" max="16384" width="8.85546875" style="229"/>
  </cols>
  <sheetData>
    <row r="1" spans="2:24" ht="15.75" thickBot="1"/>
    <row r="2" spans="2:24" s="1" customFormat="1" ht="16.5" thickTop="1" thickBot="1">
      <c r="B2" s="1178" t="s">
        <v>301</v>
      </c>
      <c r="C2" s="1179"/>
      <c r="D2" s="1179"/>
      <c r="E2" s="1179"/>
      <c r="F2" s="1179"/>
      <c r="G2" s="1179"/>
      <c r="H2" s="1180"/>
      <c r="I2" s="1174" t="str">
        <f>'4) Pre-Opening Period Budget'!B2</f>
        <v>Please enter school name on tab - "1) School Information"</v>
      </c>
      <c r="J2" s="1174"/>
      <c r="K2" s="1174"/>
      <c r="L2" s="1174"/>
      <c r="M2" s="1174"/>
      <c r="N2" s="1174"/>
      <c r="O2" s="1174"/>
      <c r="P2" s="1174"/>
      <c r="Q2" s="1174"/>
      <c r="R2" s="1174"/>
      <c r="S2" s="1174"/>
      <c r="T2" s="1174"/>
      <c r="U2" s="1175"/>
      <c r="W2" s="930" t="s">
        <v>407</v>
      </c>
    </row>
    <row r="3" spans="2:24" s="1" customFormat="1" ht="15.75" thickBot="1">
      <c r="B3" s="1181"/>
      <c r="C3" s="1182"/>
      <c r="D3" s="1182"/>
      <c r="E3" s="1182"/>
      <c r="F3" s="1182"/>
      <c r="G3" s="1182"/>
      <c r="H3" s="1183"/>
      <c r="I3" s="1158" t="s">
        <v>144</v>
      </c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76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81"/>
      <c r="C4" s="1182"/>
      <c r="D4" s="1182"/>
      <c r="E4" s="1182"/>
      <c r="F4" s="1182"/>
      <c r="G4" s="1182"/>
      <c r="H4" s="1183"/>
      <c r="I4" s="1158" t="str">
        <f>'6) Year 1 Budget &amp; Assumptions'!I5</f>
        <v>JULY 1, 2024 - JUNE 30, 2025</v>
      </c>
      <c r="J4" s="1158"/>
      <c r="K4" s="1158"/>
      <c r="L4" s="1158"/>
      <c r="M4" s="1158"/>
      <c r="N4" s="1158"/>
      <c r="O4" s="1158"/>
      <c r="P4" s="1158"/>
      <c r="Q4" s="1158"/>
      <c r="R4" s="1158"/>
      <c r="S4" s="1158"/>
      <c r="T4" s="1158"/>
      <c r="U4" s="1176"/>
      <c r="W4" s="235"/>
    </row>
    <row r="5" spans="2:24" s="1" customFormat="1">
      <c r="B5" s="1184"/>
      <c r="C5" s="1185"/>
      <c r="D5" s="1185"/>
      <c r="E5" s="1185"/>
      <c r="F5" s="1185"/>
      <c r="G5" s="1185"/>
      <c r="H5" s="1186"/>
      <c r="I5" s="1160"/>
      <c r="J5" s="1160"/>
      <c r="K5" s="1160"/>
      <c r="L5" s="1160"/>
      <c r="M5" s="1160"/>
      <c r="N5" s="1160"/>
      <c r="O5" s="1160"/>
      <c r="P5" s="1160"/>
      <c r="Q5" s="1160"/>
      <c r="R5" s="1160"/>
      <c r="S5" s="1160"/>
      <c r="T5" s="1160"/>
      <c r="U5" s="1177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73"/>
      <c r="C13" s="1152"/>
      <c r="D13" s="1152"/>
      <c r="E13" s="1152"/>
      <c r="F13" s="263"/>
      <c r="G13" s="263"/>
      <c r="H13" s="264"/>
      <c r="I13" s="265" t="s">
        <v>254</v>
      </c>
      <c r="J13" s="265" t="s">
        <v>255</v>
      </c>
      <c r="K13" s="265" t="s">
        <v>256</v>
      </c>
      <c r="L13" s="265" t="s">
        <v>257</v>
      </c>
      <c r="M13" s="265" t="s">
        <v>258</v>
      </c>
      <c r="N13" s="265" t="s">
        <v>259</v>
      </c>
      <c r="O13" s="265" t="s">
        <v>248</v>
      </c>
      <c r="P13" s="265" t="s">
        <v>249</v>
      </c>
      <c r="Q13" s="265" t="s">
        <v>250</v>
      </c>
      <c r="R13" s="265" t="s">
        <v>251</v>
      </c>
      <c r="S13" s="265" t="s">
        <v>252</v>
      </c>
      <c r="T13" s="265" t="s">
        <v>253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71" t="s">
        <v>349</v>
      </c>
      <c r="J15" s="1171"/>
      <c r="K15" s="1171"/>
      <c r="L15" s="1171"/>
      <c r="M15" s="1171"/>
      <c r="N15" s="1171"/>
      <c r="O15" s="1171"/>
      <c r="P15" s="1171"/>
      <c r="Q15" s="1171"/>
      <c r="R15" s="1171"/>
      <c r="S15" s="1171"/>
      <c r="T15" s="1171"/>
      <c r="U15" s="1172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71"/>
      <c r="J16" s="1171"/>
      <c r="K16" s="1171"/>
      <c r="L16" s="1171"/>
      <c r="M16" s="1171"/>
      <c r="N16" s="1171"/>
      <c r="O16" s="1171"/>
      <c r="P16" s="1171"/>
      <c r="Q16" s="1171"/>
      <c r="R16" s="1171"/>
      <c r="S16" s="1171"/>
      <c r="T16" s="1171"/>
      <c r="U16" s="1172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(2023-24)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7.25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343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342</v>
      </c>
      <c r="F34" s="920" t="s">
        <v>343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2">
        <v>0</v>
      </c>
      <c r="J35" s="106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457</v>
      </c>
      <c r="E36" s="276"/>
      <c r="F36" s="189"/>
      <c r="G36" s="189"/>
      <c r="H36" s="277"/>
      <c r="I36" s="1062">
        <v>0</v>
      </c>
      <c r="J36" s="106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7.25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7.25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7.25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7.25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7.25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7.25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7.25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7.25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418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7.25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7.25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7.25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7.25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7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7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6BAE655ABF041A1B2A963B56E2F7C" ma:contentTypeVersion="18" ma:contentTypeDescription="Create a new document." ma:contentTypeScope="" ma:versionID="98fab1295e9164ad90456684d9ec646e">
  <xsd:schema xmlns:xsd="http://www.w3.org/2001/XMLSchema" xmlns:xs="http://www.w3.org/2001/XMLSchema" xmlns:p="http://schemas.microsoft.com/office/2006/metadata/properties" xmlns:ns1="http://schemas.microsoft.com/sharepoint/v3" xmlns:ns2="c60e6e65-a03b-4063-8c9f-a80685a54f78" xmlns:ns3="36867089-0e66-4887-8f12-d9d978369158" targetNamespace="http://schemas.microsoft.com/office/2006/metadata/properties" ma:root="true" ma:fieldsID="bcc04148c4286862afdf270c50416d3f" ns1:_="" ns2:_="" ns3:_="">
    <xsd:import namespace="http://schemas.microsoft.com/sharepoint/v3"/>
    <xsd:import namespace="c60e6e65-a03b-4063-8c9f-a80685a54f78"/>
    <xsd:import namespace="36867089-0e66-4887-8f12-d9d97836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e6e65-a03b-4063-8c9f-a80685a54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84558b3-4b7e-402e-a6c9-1417db9941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67089-0e66-4887-8f12-d9d97836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a0401ab-bc95-44db-9d0e-3a8416476754}" ma:internalName="TaxCatchAll" ma:showField="CatchAllData" ma:web="36867089-0e66-4887-8f12-d9d978369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6867089-0e66-4887-8f12-d9d978369158" xsi:nil="true"/>
    <_ip_UnifiedCompliancePolicyProperties xmlns="http://schemas.microsoft.com/sharepoint/v3" xsi:nil="true"/>
    <lcf76f155ced4ddcb4097134ff3c332f xmlns="c60e6e65-a03b-4063-8c9f-a80685a54f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D24F6F-5879-4F42-9A74-E83642FF8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0e6e65-a03b-4063-8c9f-a80685a54f78"/>
    <ds:schemaRef ds:uri="36867089-0e66-4887-8f12-d9d978369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33E5DA-F478-45A9-8716-1BEC1383AA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85983-3176-437E-ADD8-38EF840FA225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purl.org/dc/terms/"/>
    <ds:schemaRef ds:uri="http://schemas.microsoft.com/office/2006/metadata/properties"/>
    <ds:schemaRef ds:uri="36867089-0e66-4887-8f12-d9d978369158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60e6e65-a03b-4063-8c9f-a80685a54f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Jones, Tanya Lewis</cp:lastModifiedBy>
  <cp:lastPrinted>2018-06-08T18:23:59Z</cp:lastPrinted>
  <dcterms:created xsi:type="dcterms:W3CDTF">2009-07-01T14:18:54Z</dcterms:created>
  <dcterms:modified xsi:type="dcterms:W3CDTF">2023-11-14T15:46:42Z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0x0101005636BAE655ABF041A1B2A963B56E2F7C</vt:lpwstr>
  </property>
  <property fmtid="{D5CDD505-2E9C-101B-9397-08002B2CF9AE}" pid="3" name="MediaServiceImageTags">
    <vt:lpwstr/>
  </property>
</Properties>
</file>